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0" yWindow="0" windowWidth="19440" windowHeight="11760"/>
  </bookViews>
  <sheets>
    <sheet name="სამოქმედო გეგმა" sheetId="1" r:id="rId1"/>
    <sheet name="პროექტი 1" sheetId="2" r:id="rId2"/>
    <sheet name="პროექტი 2" sheetId="3" r:id="rId3"/>
    <sheet name="პროექტი 3" sheetId="4" r:id="rId4"/>
    <sheet name="პროექტი 4" sheetId="5" r:id="rId5"/>
    <sheet name="პროექტი 5" sheetId="6" r:id="rId6"/>
    <sheet name="პროექტი 6" sheetId="7" r:id="rId7"/>
  </sheets>
  <definedNames>
    <definedName name="_xlnm._FilterDatabase" localSheetId="0" hidden="1">'სამოქმედო გეგმა'!$A$9:$Z$119</definedName>
    <definedName name="_GoBack" localSheetId="1">'პროექტი 1'!$A$16</definedName>
  </definedNames>
  <calcPr calcId="144525"/>
</workbook>
</file>

<file path=xl/calcChain.xml><?xml version="1.0" encoding="utf-8"?>
<calcChain xmlns="http://schemas.openxmlformats.org/spreadsheetml/2006/main">
  <c r="I52" i="1" l="1"/>
  <c r="I42" i="1"/>
  <c r="I38" i="1"/>
  <c r="I36" i="1"/>
  <c r="I35" i="1"/>
  <c r="I29" i="1"/>
  <c r="I46" i="1"/>
  <c r="I40" i="1"/>
  <c r="I39" i="1"/>
  <c r="I25" i="1"/>
  <c r="H17" i="1" l="1"/>
  <c r="I20" i="1" l="1"/>
  <c r="H20" i="1"/>
  <c r="I83" i="1"/>
  <c r="I69" i="1" l="1"/>
  <c r="H69" i="1"/>
  <c r="I66" i="1"/>
  <c r="H66" i="1"/>
  <c r="I91" i="1"/>
  <c r="I118" i="1"/>
  <c r="H118" i="1"/>
  <c r="I112" i="1"/>
  <c r="H112" i="1"/>
  <c r="H119" i="1" s="1"/>
  <c r="H91" i="1"/>
  <c r="I34" i="1"/>
  <c r="I119" i="1" l="1"/>
  <c r="I92" i="1"/>
  <c r="H92" i="1"/>
  <c r="I24" i="1"/>
  <c r="H24" i="1"/>
  <c r="I53" i="1" l="1"/>
  <c r="I54" i="1" l="1"/>
  <c r="H54" i="1"/>
  <c r="B63" i="7" l="1"/>
  <c r="B60" i="6"/>
  <c r="B58" i="4"/>
</calcChain>
</file>

<file path=xl/sharedStrings.xml><?xml version="1.0" encoding="utf-8"?>
<sst xmlns="http://schemas.openxmlformats.org/spreadsheetml/2006/main" count="1339" uniqueCount="486">
  <si>
    <t>პროექტის აქტივობის ბიუჯეტი და დაფინანსების წყარო(ებ)ი</t>
  </si>
  <si>
    <t>სახელმწიფო ბიუჯეტი</t>
  </si>
  <si>
    <t>მუნიციპალიტეტის ბიუჯეტი</t>
  </si>
  <si>
    <t>დონორ(ებ)ის   დაფინანსება</t>
  </si>
  <si>
    <t>კერძო სექტორის დაფინანსება</t>
  </si>
  <si>
    <t>დაწყება</t>
  </si>
  <si>
    <t>დასრულება</t>
  </si>
  <si>
    <t>სავარაუდო ბიუჯეტი</t>
  </si>
  <si>
    <t>პარტნიორი ორგანიზაცია</t>
  </si>
  <si>
    <t>მოკლე აღწერა/ შენიშვნა</t>
  </si>
  <si>
    <t>6.1</t>
  </si>
  <si>
    <t>6.2</t>
  </si>
  <si>
    <t>6.3</t>
  </si>
  <si>
    <t>6.4</t>
  </si>
  <si>
    <t>7.1.1</t>
  </si>
  <si>
    <t>7.1.2</t>
  </si>
  <si>
    <t>7.1.3</t>
  </si>
  <si>
    <t>7.2.1</t>
  </si>
  <si>
    <t>7.2.2</t>
  </si>
  <si>
    <t>7.2.3</t>
  </si>
  <si>
    <t>7.3.1</t>
  </si>
  <si>
    <t>7.3.2</t>
  </si>
  <si>
    <t>7.3.3</t>
  </si>
  <si>
    <t>8</t>
  </si>
  <si>
    <t>9</t>
  </si>
  <si>
    <t>10</t>
  </si>
  <si>
    <t>რეგიონული სტრატეგიის მიზანი</t>
  </si>
  <si>
    <t>0</t>
  </si>
  <si>
    <t>რეგიონული სტრატეგიის ამოცანა</t>
  </si>
  <si>
    <t>პროექტის/აქტივობის დასახელება</t>
  </si>
  <si>
    <t>მოსალოდნელი შედეგი</t>
  </si>
  <si>
    <t>პროექტის/აქტივობის განხორციელების ადგილი</t>
  </si>
  <si>
    <t>პროექტის/აქტივობის ხანგრძლივობა და პროგრესი</t>
  </si>
  <si>
    <t>პასუხისმგებელი    ადმინისტრაციული ორგანო</t>
  </si>
  <si>
    <t>№</t>
  </si>
  <si>
    <t>2019 წელი</t>
  </si>
  <si>
    <t xml:space="preserve">2020 წელი                                   </t>
  </si>
  <si>
    <t>2021 წელი</t>
  </si>
  <si>
    <t>სოფ.აღმამედლოს სასმელი წყლის რეაბილიტაცია (მეორე ეტაპი)</t>
  </si>
  <si>
    <t>სოფ.აღმამედლო</t>
  </si>
  <si>
    <t>01.04.2019</t>
  </si>
  <si>
    <t>სოფ.სადახლოს სასმელი წყლის რეაბილიტაცია (მეორე ეტაპი)</t>
  </si>
  <si>
    <t>სოფ.სადახლო</t>
  </si>
  <si>
    <t>ქ. მარნეული, 26 მაისის ქუჩა                        (შემოსასვლელთან)</t>
  </si>
  <si>
    <t>2019-2021 წლების სამოქმედო გეგმა    (მარნეულის მუნიციპალიტეტი)</t>
  </si>
  <si>
    <t xml:space="preserve">სოფ.ულაშლოში შიდა ქსელისა და რეზერვუარის მოწყობა </t>
  </si>
  <si>
    <t>სოფ. ულაშლო</t>
  </si>
  <si>
    <t>01.09.2019</t>
  </si>
  <si>
    <t>01.10.2019</t>
  </si>
  <si>
    <t>01.11.2019</t>
  </si>
  <si>
    <t>ქუთლიარის, ალგეთის,კაპანახჩისა და ყულარის ადმინისტრაციული ერთეულებში შემავალი სოფლების წყალმომარაგება</t>
  </si>
  <si>
    <t>ქუთლიარის, ალგეთის,კაპანახჩისა და ყულარის ადმინისტრაციული ერთეულებში შემავალი სოფლები</t>
  </si>
  <si>
    <t>სოფელი I ქესალო</t>
  </si>
  <si>
    <t xml:space="preserve">სოფ. (I ქესალო) მდინარე მტკვრის სანაპირო ზოლის ნაპირსამაგრი სამუშაოები 
</t>
  </si>
  <si>
    <t>სსიპ. ,,მარნეულის მუნიციპალიტეტის სოფელ შულავერის N 2 საჯარო სკოლის მშენებლობა ( პირველი და მეორე კორპუსი)</t>
  </si>
  <si>
    <t>სოფელი შულავერი</t>
  </si>
  <si>
    <t>01.03.2019</t>
  </si>
  <si>
    <t>01.12.2019</t>
  </si>
  <si>
    <t>ქალაქი მარნეული</t>
  </si>
  <si>
    <t>01.07.2019</t>
  </si>
  <si>
    <t>10.09.2019</t>
  </si>
  <si>
    <t>ქალაქ მარნეულში, მე-4 საჯარო სკოლის ცენტრალური გათბობის მონტაჟი</t>
  </si>
  <si>
    <t>სოფელი ახლომახმუდლო</t>
  </si>
  <si>
    <t>01.06.2019</t>
  </si>
  <si>
    <t>სოფელ სადახლოს შიდა გზების რეაბილიტაცია</t>
  </si>
  <si>
    <t>სოფელი სადახლო</t>
  </si>
  <si>
    <t>01.04.2020</t>
  </si>
  <si>
    <t>01.09.2020</t>
  </si>
  <si>
    <t>სოფელ ბეითარაფჩის შიდა გზის რეაბილიტაცია</t>
  </si>
  <si>
    <t>სოფელი ბეითარაფჩი</t>
  </si>
  <si>
    <t>სოფ. სიონის სასმელი წყლის შიდა ქსელის რებილიტაცია</t>
  </si>
  <si>
    <t>ქალაქ  მარნეულში, ჯავახიშვილის სახელობის სკვერის რეაბილიტაცია</t>
  </si>
  <si>
    <t>სოფელი სიონი</t>
  </si>
  <si>
    <t>10.10.2019</t>
  </si>
  <si>
    <t>01.05.2019</t>
  </si>
  <si>
    <t>ძეგლი ,,კიდევაც დაიზრდებიან"                          ( მეორე ეტაპი)</t>
  </si>
  <si>
    <t>სოფელ სეითგოჯალოში მისასვლელი გზის მოასფალტება</t>
  </si>
  <si>
    <t>სოფელი სეითგოჯალო</t>
  </si>
  <si>
    <t>სოფლების აღმამედლო–ულაშლო–კასუმლოს დამაკავშირებელი გზის მოასფალტება</t>
  </si>
  <si>
    <t>სოფელი აღმამედლო    სოფელი ულაშლო                       სოფელი კასუმლო</t>
  </si>
  <si>
    <t>სოფელი ქვემო სარალის შიდა გზების მოასფალტება</t>
  </si>
  <si>
    <t>სოფელი ქვემო სარალი</t>
  </si>
  <si>
    <t>სოფელი ახლოლალოს შიდა გზების მოასფალტება</t>
  </si>
  <si>
    <t>სოფელი ახლოლალო</t>
  </si>
  <si>
    <t>სოფელ წერაქვში შიდა გზებზე ალმირებული ბეტონის მოწყობა</t>
  </si>
  <si>
    <t>სოფელი წერაქვი</t>
  </si>
  <si>
    <t>სოფელ ოფრეთში მისასვლელი გზის მოასფალტება</t>
  </si>
  <si>
    <t>სოფელი ოფრეთი</t>
  </si>
  <si>
    <t>სოფელ კაჩაგანის შიდა გზების მოასფალტება</t>
  </si>
  <si>
    <t>სოფელი კაჩაგანი</t>
  </si>
  <si>
    <t>სოფელ შაუმიანის სასმელი წყლის რეაბილიტაცია</t>
  </si>
  <si>
    <t>სოფელი შაუმიანი</t>
  </si>
  <si>
    <t>01.03.2020</t>
  </si>
  <si>
    <t>01.11.2020</t>
  </si>
  <si>
    <t xml:space="preserve">სოფელ ხოჯორნში მისასვლელი გზის რეაბილიტაცია </t>
  </si>
  <si>
    <t>სოფელი ხოჯორნი</t>
  </si>
  <si>
    <t>სოფელი იმირი</t>
  </si>
  <si>
    <t>სოფელი ცოფი</t>
  </si>
  <si>
    <t>სოფელ ცოფში მისასვლელი გზის მოასფალტება</t>
  </si>
  <si>
    <t>სოფელი ზემო სარალი</t>
  </si>
  <si>
    <t>სოფელ ზემო სარალში შიდა გზების მოასფალტება</t>
  </si>
  <si>
    <t>სოფელ კიროვკაში შიდა გზების მოასფალტება</t>
  </si>
  <si>
    <t>სოფელი კიროვკა</t>
  </si>
  <si>
    <t>სოფელ ახკერპში  შიდა გზების ალმირება ბეტონის საფარით</t>
  </si>
  <si>
    <t>სოფელი ახკერპი</t>
  </si>
  <si>
    <t>სოფელ ილმაზლოში მისასვლელი გზის მოასფალტება</t>
  </si>
  <si>
    <t>სოფელი ილმაზლო</t>
  </si>
  <si>
    <t>სოფელ ამბაროვკაში მისასვლელი გზის მოასფალტება</t>
  </si>
  <si>
    <t>სოფელი ამბაროვკა</t>
  </si>
  <si>
    <t>სსიპ. ,სოფელ ხულდარის საჯარო სკოლის მშენებლობა"</t>
  </si>
  <si>
    <t>სოფელი ხულდარა</t>
  </si>
  <si>
    <t>30.12.2020</t>
  </si>
  <si>
    <t>სსიპ. ,სოფელ საბირქენდის საჯარო სკოლის მშენებლობა"</t>
  </si>
  <si>
    <t>სოფელი საბირქენდი</t>
  </si>
  <si>
    <t>სოფელ იმირში ,,გადაჭრილი გორის" ინფრასტრუქტურის მოწყობა</t>
  </si>
  <si>
    <t>სოფელ ხოჯორნში გუმბათიანი ეკლასიაში მისასვლელი გზის რეაბილიტაცია</t>
  </si>
  <si>
    <t>სოფელ დოლისყანაში მისასვლელი გზის მოასფალტება</t>
  </si>
  <si>
    <t>სოფელი დოლისყანა</t>
  </si>
  <si>
    <t>სოფელ შულავერში ( ,,დაჩების დასახლებაში) შიდა გზების მოასფალტება</t>
  </si>
  <si>
    <t>სოფელ საიმერლოში შიდა გზების მოასფალტება</t>
  </si>
  <si>
    <t>სოფელი საიმერლო</t>
  </si>
  <si>
    <t>სოფელ მოლაოღლიში მისასვლელი გზის მოასფალტება</t>
  </si>
  <si>
    <t>სოფელი მოლაოღლი</t>
  </si>
  <si>
    <t>სოფელ დაშტაფაში მისასვლელი და შიდა გზის მოასფალტება</t>
  </si>
  <si>
    <t>სოფელი დაშტაფა</t>
  </si>
  <si>
    <t>გაუმჯობესებული ტურისტული ინფრასტრუქტურა</t>
  </si>
  <si>
    <t>ეკოლოგიური რისკების შემცირება</t>
  </si>
  <si>
    <t>ტურისტული ინფრასტრუქტურის გაუმჯობესება</t>
  </si>
  <si>
    <t>რეკრეაციული გარემოს გაუმჯობესება</t>
  </si>
  <si>
    <t>ადგილობრივი თვითმმართველობა</t>
  </si>
  <si>
    <t>პროექტის განხორციელებით ისარგებლებს 7337 ბენეფიციარი</t>
  </si>
  <si>
    <t>პროექტის განხორციელებით ისარგებლებს 1551 ბენეფიციარი</t>
  </si>
  <si>
    <t>პროექტის განხორციელებით ისარგებლებს 80 ბენეფიციარი</t>
  </si>
  <si>
    <t>პროექტის განხორციელებით ისარგებლებს 192 ბენეფიციარი</t>
  </si>
  <si>
    <t>პროექტის განხორციელებით ისარგებლებს 20000 ბენეფიციარი</t>
  </si>
  <si>
    <t>პროექტის განხორციელებით ისარგებლებს 501 ბენეფიციარი</t>
  </si>
  <si>
    <t>პროექტის განხორციელებით ისარგებლებს 1370 ბენეფიციარი</t>
  </si>
  <si>
    <t>პროექტის განხორციელებით ისარგებლებს 140 ბენეფიციარი</t>
  </si>
  <si>
    <t>პროექტის განხორციელებით ისარგებლებს 2487 ბენეფიციარი</t>
  </si>
  <si>
    <t>პროექტის განხორციელებით ისარგებლებს 3107 ბენეფიციარი</t>
  </si>
  <si>
    <t>პროექტის განხორციელებით ისარგებლებს 635 ბენეფიციარი</t>
  </si>
  <si>
    <t>პროექტის განხორციელებით ისარგებლებს 635  ბენეფიციარი</t>
  </si>
  <si>
    <t>პროექტის განხორციელებით ისარგებლებს 596 ბენეფიციარი</t>
  </si>
  <si>
    <t>პროექტის განხორციელებით ისარგებლებს 462  ბენეფიციარი</t>
  </si>
  <si>
    <t>პროექტის განხორციელებით ისარგებლებს 883 ბენეფიციარი</t>
  </si>
  <si>
    <t>პროექტის განხორციელებით ისარგებლებს 663 ბენეფიციარი</t>
  </si>
  <si>
    <t>პროექტის განხორციელებით ისარგებლებს 610 ბენეფიციარი</t>
  </si>
  <si>
    <t>პროექტის განხორციელებით ისარგებლებს 998 ბენეფიციარი</t>
  </si>
  <si>
    <t>პროექტის განხორციელებით ისარგებლებს 578 ბენეფიციარი</t>
  </si>
  <si>
    <t>პროექტის განხორციელებით ისარგებლებს 915 ბენეფიციარი</t>
  </si>
  <si>
    <t>პროექტის განხორციელებით ისარგებლებს 3403 ბენეფიციარი</t>
  </si>
  <si>
    <t>პროექტის განხორციელებით ისარგებლებს 1235 ბენეფიციარი</t>
  </si>
  <si>
    <t>პროექტის განხორციელებით ისარგებლებს 21 ბენეფიციარი</t>
  </si>
  <si>
    <t>პროექტის განხორციელებით ისარგებლებს 1237 ბენეფიციარი</t>
  </si>
  <si>
    <t>პროექტის განხორციელებით ისარგებლებს 1091 ბენეფიციარი</t>
  </si>
  <si>
    <t>პროექტის განხორციელებით ისარგებლებს 1092 ბენეფიციარი</t>
  </si>
  <si>
    <t>ტურიზმის ინდუსტრიის განვითარება</t>
  </si>
  <si>
    <t>ეკოლოგიური რისკების თავიდან აცილება</t>
  </si>
  <si>
    <t>განათლების სისტემის განვითარება</t>
  </si>
  <si>
    <t>საჯარო სკოლების ინფრასტრუქტურის განვითარება თანამედროვე სტანდარტებით</t>
  </si>
  <si>
    <t>ტურისტული ინფრასტრუქტურის გაუმჯობესება, კულტურულ ისტორიული ძეგლების დაცვა და მოვლა</t>
  </si>
  <si>
    <t>გარემოს დაცვითი საქმიანობის განხორციელება</t>
  </si>
  <si>
    <t xml:space="preserve">ისტორიულ ძეგლებთან ტურისტული ინფრასტრუქტურის განვითარება, ადგილობრივი გზების რეაბილიტაცია კეთილმოწყობა </t>
  </si>
  <si>
    <t>2022 წელი</t>
  </si>
  <si>
    <t>კომუნალური სერვისების განვითარება</t>
  </si>
  <si>
    <t>მოსახლეობისათვის  წყალმომარაგების  მომსახურების გაუმჯობესება. წყლის სიტემების ფუნქციონერება და გამართული მუშაობის უზრუნველყოფა.</t>
  </si>
  <si>
    <t>შექმნილია ზოგადი განათლების მისაღებად კომფორტული და უსაფრთხო გარემო</t>
  </si>
  <si>
    <t>შექმნილია მოსახლებისათვის კომფორტული დასასვენებელი ადგილი</t>
  </si>
  <si>
    <t xml:space="preserve"> საგზაო ინფრასტრუქტურის  გამართული ფუნქციონირება და ტრანსპორტის შეუფერხებელი გადაადგილება</t>
  </si>
  <si>
    <t>საგზაო ინფრასტრუქტურის  განვითარება</t>
  </si>
  <si>
    <t>შექმნილია სტანდარტების შესაბამისი საგზაო ინფრასტრუქტურა</t>
  </si>
  <si>
    <t>მოსახლეობა უზრუნველყოფილია ხარისხიანი სამელი წყლით</t>
  </si>
  <si>
    <t>დანართი N2</t>
  </si>
  <si>
    <t>პროექტის აღწერის ფორმა</t>
  </si>
  <si>
    <t>პუნქტები 1-10 ივსება მუნიციპალიტეტის მიერ</t>
  </si>
  <si>
    <t xml:space="preserve">2.პროექტის დასახელება </t>
  </si>
  <si>
    <r>
      <t>3</t>
    </r>
    <r>
      <rPr>
        <sz val="10"/>
        <color theme="1"/>
        <rFont val="Sylfaen"/>
        <family val="1"/>
      </rPr>
      <t>. თემატური მიმართულება</t>
    </r>
  </si>
  <si>
    <r>
      <t>4</t>
    </r>
    <r>
      <rPr>
        <sz val="10"/>
        <color theme="1"/>
        <rFont val="Sylfaen"/>
        <family val="1"/>
      </rPr>
      <t>. სტრატეგიებთან კავშირის აღწერა</t>
    </r>
  </si>
  <si>
    <t>5. პროექტის აღწერილობა</t>
  </si>
  <si>
    <r>
      <t>-</t>
    </r>
    <r>
      <rPr>
        <sz val="7"/>
        <color theme="1"/>
        <rFont val="Times New Roman"/>
        <family val="1"/>
      </rPr>
      <t xml:space="preserve">          </t>
    </r>
    <r>
      <rPr>
        <sz val="10"/>
        <color theme="1"/>
        <rFont val="Sylfaen"/>
        <family val="1"/>
      </rPr>
      <t>აღნიშნული პროექტით არ ხდება სხვა პროექტებისა და აქტივობების დუბლირება;</t>
    </r>
  </si>
  <si>
    <r>
      <t>-</t>
    </r>
    <r>
      <rPr>
        <sz val="7"/>
        <color theme="1"/>
        <rFont val="Times New Roman"/>
        <family val="1"/>
      </rPr>
      <t xml:space="preserve">          </t>
    </r>
    <r>
      <rPr>
        <sz val="10"/>
        <color theme="1"/>
        <rFont val="Sylfaen"/>
        <family val="1"/>
      </rPr>
      <t>პროექტი არ ახდენს არსებით უარყოფით ზეგავლენას გარემოზე;</t>
    </r>
  </si>
  <si>
    <r>
      <t>-</t>
    </r>
    <r>
      <rPr>
        <sz val="7"/>
        <color theme="1"/>
        <rFont val="Times New Roman"/>
        <family val="1"/>
      </rPr>
      <t xml:space="preserve">          </t>
    </r>
    <r>
      <rPr>
        <sz val="10"/>
        <color theme="1"/>
        <rFont val="Sylfaen"/>
        <family val="1"/>
      </rPr>
      <t>პროექტის გამხორციელება დადებით გავლენას მოახდენს მოსახლეობის სოციალურ მდგომარეობაზე;</t>
    </r>
  </si>
  <si>
    <r>
      <t>-</t>
    </r>
    <r>
      <rPr>
        <sz val="7"/>
        <color theme="1"/>
        <rFont val="Times New Roman"/>
        <family val="1"/>
      </rPr>
      <t xml:space="preserve">          </t>
    </r>
    <r>
      <rPr>
        <sz val="10"/>
        <color theme="1"/>
        <rFont val="Sylfaen"/>
        <family val="1"/>
      </rPr>
      <t>პროექტის განხორციელება გამოიწვევს ეკონომიკური აქტივობების ზრდას;</t>
    </r>
  </si>
  <si>
    <t>6. სავარაუდო ღირებულება</t>
  </si>
  <si>
    <t>7. პროექტის ხანგრძლივობა</t>
  </si>
  <si>
    <t>პროექტის დაწყების თარიღი</t>
  </si>
  <si>
    <t>პროექტის დასრულების თარიღი</t>
  </si>
  <si>
    <t>პროექტის ხანგრძლივობა (თვეებში)</t>
  </si>
  <si>
    <t>8. დაფინანსების წყაროები (პროცენტული წილი)</t>
  </si>
  <si>
    <t>ფონდი</t>
  </si>
  <si>
    <t>მგფ</t>
  </si>
  <si>
    <t>დონორი (დასახელება)</t>
  </si>
  <si>
    <t>%</t>
  </si>
  <si>
    <t>9. პროექტზე პასუხისმგებელი ადმინისტრაციული ორგანო</t>
  </si>
  <si>
    <t>10. პარტნიორი ორგანიზაცია (არსებობის შემთხვევაში)</t>
  </si>
  <si>
    <t>პუნქტები (11-13) ივსება სამუშაო ჯგუფის მიერ შესაბამისი ანალიზის საფუძველზე</t>
  </si>
  <si>
    <t>11. პირველი დონის ფილტრი</t>
  </si>
  <si>
    <t>კრიტერიუმი</t>
  </si>
  <si>
    <t>პასუხი</t>
  </si>
  <si>
    <t>პროექტი შესაბამისობაშია საქართველოს სოციალურ-ეკონომიკური განვითარების სტრატეგიის ხედვებთან, საქართველოს რეგიონული განვითარების სტრატეგიის ამოცანებთან ან რეგიონული განვითარების პროგრამაში ასახულ, სულ ცოტა, ერთ საჭიროებასთან/პრიორიტეტთან და შესაბამისი რეგიონის განვითარების სტრატეგიასთან</t>
  </si>
  <si>
    <t>პროექტი ექცევა საქართველოს ორგანული კანონით „ადგილობრივი თვითმმართველობის კოდექსით“ გათვალისწინებულ მუნიციპალიტეტის საკუთარი უფლებამოსილების ფარგლებში</t>
  </si>
  <si>
    <t>პროექტი არ ახდენს არსებით უარყოფით ზეგავლენას გარემოზე</t>
  </si>
  <si>
    <t>დასაფინანსებელი პროექტების განხორციელების ვადა სამ წელზე მეტი არ არის</t>
  </si>
  <si>
    <t>პროექტის დასრულების შემდეგ არსებობს მისი მართვისა და მოვლა-შენახვის ღონისძიებების განხორციელებისათვის საჭირო ხარჯების დაფინანსების შესაძლებლობა</t>
  </si>
  <si>
    <t>დასაფინანსებელი პროექტის ღირებულება არ არის 50 000 ლარზე ნაკლები და არ აღემატება 5 მილიონ ლარს</t>
  </si>
  <si>
    <t>პროექტის განხორციელება არ იწვევს ეკონომიკური აქტივობის არსებით შემცირებას</t>
  </si>
  <si>
    <t>12. მეორე დონის ფილტრი</t>
  </si>
  <si>
    <t>ქულა (1-დან - 5 ქულამდე)</t>
  </si>
  <si>
    <t>სხვა პროექტებთან პროგრესული კავშირის არსებობა</t>
  </si>
  <si>
    <t>13. პროექტის ქულა</t>
  </si>
  <si>
    <t>ფილტრი N2-ის ქულა</t>
  </si>
  <si>
    <t>ფილტრი N1 (10 „დიახ“)</t>
  </si>
  <si>
    <t>სამინისტრო(დასახელება)</t>
  </si>
  <si>
    <t>მარნეულის მუნიციპალიტეტი</t>
  </si>
  <si>
    <t>1</t>
  </si>
  <si>
    <t>2</t>
  </si>
  <si>
    <t>3</t>
  </si>
  <si>
    <t>4</t>
  </si>
  <si>
    <t>5</t>
  </si>
  <si>
    <t>6</t>
  </si>
  <si>
    <t>7</t>
  </si>
  <si>
    <t>11</t>
  </si>
  <si>
    <t>12</t>
  </si>
  <si>
    <t>13</t>
  </si>
  <si>
    <t>14</t>
  </si>
  <si>
    <t>15</t>
  </si>
  <si>
    <t>16</t>
  </si>
  <si>
    <t>17</t>
  </si>
  <si>
    <t>18</t>
  </si>
  <si>
    <t>19</t>
  </si>
  <si>
    <t>20</t>
  </si>
  <si>
    <t>21</t>
  </si>
  <si>
    <t>22</t>
  </si>
  <si>
    <t>23</t>
  </si>
  <si>
    <t>1. მარნეულის მუნიციპალიტეტი</t>
  </si>
  <si>
    <t>პროექტის განხორციელება არ ახდენს უარყოფით გავლენას მოსახლეობის სოციალურ მდგომარეობაზე</t>
  </si>
  <si>
    <t>პროექტის განხორციელებით ისარგებლებს 150  ბენეფიციარი</t>
  </si>
  <si>
    <t>სოფელ დამიაში მისასვლელი გზის რეაბილიტაცია</t>
  </si>
  <si>
    <t>სოფელი დამია</t>
  </si>
  <si>
    <t>01.04.2021</t>
  </si>
  <si>
    <t>01.09.2021</t>
  </si>
  <si>
    <t>სოფელ გაჯისაქენდის მისასვლელი გზის მოასფალტება</t>
  </si>
  <si>
    <t>სოფელ თაზაქენდის შიდა გზის მოასფალტება</t>
  </si>
  <si>
    <t>სოფელ აზიზქენდის  შიდა გზის მოასფალტება</t>
  </si>
  <si>
    <t>სოფელ აღმამედლოს   შიდა გზის მოასფალტება</t>
  </si>
  <si>
    <t>სოფელ შულავერში  შიდა გზის მოასფალტება</t>
  </si>
  <si>
    <t>სოფელ ახალი დიოკნისი შიდა გზის მოასფალტება</t>
  </si>
  <si>
    <t>სოფელ ხიხანის  შიდა გზის მოასფალტება</t>
  </si>
  <si>
    <t>სოფელ მარადისის  შიდა გზის მოასფალტება</t>
  </si>
  <si>
    <t>სოფელ ალავრისა და სოფელ თამარისში მისასვლელი  გზის მოასფალტება</t>
  </si>
  <si>
    <t>სოფელ კირაჩ–მუღანლო შიდა გზების რეაბილიტაცია</t>
  </si>
  <si>
    <t>სოფელ ზემო ყულარის შიდა გზების მოასფალტება</t>
  </si>
  <si>
    <t>სოფელ ქვემო ყულარის შიდა გზების მოასფალტება</t>
  </si>
  <si>
    <t>სოფელ კირიხლოს შიდა გზების მოასფალტება</t>
  </si>
  <si>
    <t>სოფელ  გიულბაღის შიდა გზების მოასფალტება</t>
  </si>
  <si>
    <t>სოფელ არაფლოს შიდა გზის მოასფალტება</t>
  </si>
  <si>
    <t>სოფელ ენიქენდის  შიდა გზის მოასფალტება</t>
  </si>
  <si>
    <t>სოფელი კირაჩმუღანლო</t>
  </si>
  <si>
    <t>სოფელ ახკულაში  შიდა გზის ალმირება ბეტონით</t>
  </si>
  <si>
    <t>სოფელ ხოხმელის  შიდა გზის ალმირება ბეტონით</t>
  </si>
  <si>
    <t>სოფელი გაჯისაქენდი</t>
  </si>
  <si>
    <t>სსიპ–მარნეულის მუნიციპალიტეტის სოფელ ცოფი  საჯარო სკოლა</t>
  </si>
  <si>
    <t>სსიპ მარნეულის მუნიციპალიტეტის სოფ.ქუთლიარის საჯარო სკოლა</t>
  </si>
  <si>
    <t>სსიპ მარნეულის მუნიციპალიტეტის სოფელ ყულარის საჯარო სკოლა (1-ლი შენობა)</t>
  </si>
  <si>
    <t>სსიპ–მარნეულის მუნიციპალიტეტის სოფელ ჩანახჩის საჯარო სკოლა</t>
  </si>
  <si>
    <t>სსიპ-მარნეულის მუნიციპალიტეტის სოფელ იმირის საჯარო სკოლა</t>
  </si>
  <si>
    <t>01.06.2021</t>
  </si>
  <si>
    <t>01.05.2021</t>
  </si>
  <si>
    <t>01.11.2021</t>
  </si>
  <si>
    <t>01.12.2021</t>
  </si>
  <si>
    <t>01.10.2021</t>
  </si>
  <si>
    <t>01.03.2021</t>
  </si>
  <si>
    <t>01.08.2021</t>
  </si>
  <si>
    <t>01.07.2021</t>
  </si>
  <si>
    <t>სოფელი თაზქენდი</t>
  </si>
  <si>
    <t>სოფელი აზიზქენდი</t>
  </si>
  <si>
    <t>სოფელი აღმამედლო</t>
  </si>
  <si>
    <t>სოფელი ახალი დიოკნისი</t>
  </si>
  <si>
    <t>სოფელი ხიხანი</t>
  </si>
  <si>
    <t>სოფელი მარადისი</t>
  </si>
  <si>
    <t>სოფელი ალავარი და სოფელი თამარისი</t>
  </si>
  <si>
    <t>სოფელი ზემო ყულარი</t>
  </si>
  <si>
    <t>სოფელი კირიხლო</t>
  </si>
  <si>
    <t>სოფელი გიულბახი</t>
  </si>
  <si>
    <t>სოფელი არაფლო</t>
  </si>
  <si>
    <t>სოფელი ენიქენდი</t>
  </si>
  <si>
    <t>სოფელი ახკულა</t>
  </si>
  <si>
    <t>სოფელი ხოხმელი</t>
  </si>
  <si>
    <t>სოფელი ქუტლიარი</t>
  </si>
  <si>
    <t>სოფელი ყულარი</t>
  </si>
  <si>
    <t>სოფელი ჩანახჩი</t>
  </si>
  <si>
    <t>ინფრასტრუქტურული პროექტები</t>
  </si>
  <si>
    <t xml:space="preserve">სტრატეგიული მიზანი </t>
  </si>
  <si>
    <t>სტრატეგიული ამოცანა</t>
  </si>
  <si>
    <t>მოსახლეობისათვის  წყალმომარაგების  მომსახურების გაუმჯობესება. წყლის სისტემების ფუნქციონერება და გამართული მუშაობის უზრუნველყოფა.</t>
  </si>
  <si>
    <t>აღნიშნული ადმინისტრაციულ ერთეულებში წყლის მიწოდებას ახორციელებს შ.პ.ს. ,,რუსთავწყალი", ცენტრალური მილასადენის საერთო  სიგრძე დაახლოებით შეადგენს 17000 გრძ.მეტრს და იგი არის ამორტიზირებული, რის შედეგადაც მუნიციპალიტეტის მოსახლეობას არ მიეწოდება ნორმალურ რეჟიმში სასმელი წყალი. წყალი არის ასევე უხარისხო და იგი გამოიყენება როგორც ტექნიკური არასაყოფაცხოვრებო წყალი. პროექტის ფარგლებში  ქუთლიარის ადმინისტრაციული ერთეულის სოფელ დიდ მუღანლოში, მდინარე ხრამის მარცხენა მხარეს  მოეწყობა სატუმბი სადგური, საიდანაც შესაძლებელი გახდება სასმელი წყალი ცენტრალური მილსადენის საშუალებით მოაწოდოს  ქუთლიარის, კაპანახჩის, ალგეთისა და ყულარის ადმინისტრაციულ ერტულებში შემავალ სოფლებს, რომლის ბენეფიციარების საერთო რაოდენობა შეადგენს – 30000 ბენეფიციარს. საქართველოს ორგანული კანონის „საქართველოს თვითმმართველობის კოდექსი“-ს მე-16 მუხლის 1 პუნქტის „გ)“ ქვეპუნქტით, მუნიციპალიტეტის საკუთარ უფლებამოსილებას განეკუთვნება წყლის რესურსების მართვა, ხოლო „თ)“ ქვეპუნქტით წყალმომარაგების უზრუნველყოფა.
სამუშაოები სრულად ხორციელდება მუნიციპალიტეტის საკუთრებაში არსებულ ტერიტორიაზე.
სამომავლოდ სისტემა გადაეცემა მუნიციპალიტეტის ბაზაზე დაფუძნებულს შპს „მარნეულის სოფ.წყალი“-ს, რომელიც უზრუნველყოფს სისტემის ტექნიკურ მომსახურებას და წყლის დანახარჯის ამოღებას.
პროექტის განხორციელებისას თიოთოეულ ოჯახს დაუმონტაჟდება წყალმზომები, რითაც უზრუვნელყოფილი იქნება წყლის რაციონალური ხარჯვა. 
სოფელ კირაჩმუღანლოს სასმელი წყლის შიდა ქსელის მოწყობა არ მოახდენს გარემოზე და სხვადასხვა კუთვნილების ქონებაზე ნეგატიურ ზემოქმედებას. 
სამუშაოების დასაწყებად რაიმე დამატებითი ღონისძიება განსახორციელებელი აღარ არის და დაფინანსების მიღებისთანავე შესაძლებელი იქნება სახელმწიფო შესყიდვების შესახებ საქართველოს კანონმდებლობის შესაბამისად გათვალისწინებული პროცედურების დაწყება; ხოლო გამარჯვებულ კომპანიასთან ხელშეკრულების გაფორმების შემდეგ პროექტის განხორციელება. 
მუნიციპალიტეტი აღნიშნულ  პროექტს განახორციელებს თანამონაწილეობით, სადაც თვითმმართველობის   პროცენტული მაჩვენებელი იქნება 20 %; მუნიციპალიტეტს რგპფ-ს გარდა არ მიუმართავს სახელმწიფო სტრუქტურებისათვის, დონორებისა და კერძო სექტორისთვის აღნიშნული პროექტის განხორციელების თხოვნით; რამდენადაც მუნიციპალიტეტისათვის ცნობილია აღნიშნული არ იგეგმება რომელიმე უწყებისა ან სტრუქტურის მიერაც.
სამუშაოების მიმდინარეობაზე ზედამხედველობას განახორციელებს შ.პ.ს „ოპტიმალ გრუპ +“-ი, რაც უზრუნველყოფს სამუშაოების ხარისხიანად შესრულებას. სამშენებლო სამუშაოების გამოცხადების დროს სატენდერო დოკუმენტაციებში გათვალისწინებული იქნება გამარჯვებული კომპანიის მიერ საგარანტიო მომსახურება სამოქმედო გეგმის მოქმედების პერიოდში. შესაბამისად, ამ ხნის განმავლობაში შესაბამისი ხარჯების მუნიციპალიტეტის ბიუჯეტში გათვალისწინება საჭირო არ იქნება.</t>
  </si>
  <si>
    <t>2 წელი</t>
  </si>
  <si>
    <t>დიახ</t>
  </si>
  <si>
    <t>პროექტი ემსახურება მუნიციპალიტეტის ადმინისტრაციულ საზღვრებში ინფეასტრუქტურისა და მომსახურების გაუმჯობესებას,ეკონომიკის განვითარებას,სოციალური პირობების, ეკოლოგიური მდგომარეობის,ჯანდაცვის,განათლების ან საზოგადოებრივი მომსახურების სხვა სფეროების გაუმჯობესების გზით მოსახლეობის ცხოვრების დონის ამაღლებას</t>
  </si>
  <si>
    <t>არ ხდება სხვა პროგრამებისა და აქტივობების დუბლირება</t>
  </si>
  <si>
    <t>რეგიონული განვითარების სტრატეგიასთან შესაბამისობა</t>
  </si>
  <si>
    <t>მოსალოდნელი ეკონომიკური ეფექტი</t>
  </si>
  <si>
    <t>მოსალოდნელი სოციალური ეფექტი</t>
  </si>
  <si>
    <t>გარემოზე ზემოქმედება</t>
  </si>
  <si>
    <t>წინა პროექტებთან კავშირის არსებობა</t>
  </si>
  <si>
    <t>პროექტის მაშტაბი</t>
  </si>
  <si>
    <t xml:space="preserve">სოფელ აღმამედლოში სასმელი წყლის შიდა ქსელისა და რეზერვუარის მოწყობის სამუშაოები განხორციელდა 2017 წელს. აღნიშნული პროექტით იგეგმება სამუშოების გაგრძელება, რომლის მიზანია სოფელში წყალმომარაგების დარჩენილი უბნების რეაბილიტაცია. აღსანიშნავია, რომ პროექტის განხორციელებით არ ხდება სხვა პროექტებისა და აქტივობების დუბლირება.
დღევანდელი მდგომარეობით სოფელ აღმამედლოში 758 ოჯახიდან აქვს 245 ოჯახს რეაბილიტირებული ქსელი და სოფლის თავზე არის ახალი 200 მ3-იანი რკინაბეტონის რეზერვუარი აშენებული, წყალმომარაგება ხდება  სატუმბი სადგურით რომელიც იკვებება მდინარე ხრამის ფილტრატებით და ამარაგებს სამ სოფელს, სატუმბ სადგურთანვე ხდება წყლის დაქლორვა, ასევე სოფლის აღმოსავლეთ მხარეს მაღლობ ადგილებში არის და შეინიშნება მცირე საუბნო ქსელები რომელიც მარაგდება მოსახლეობის თავზე არსებულ ლითონის ავზიდან ხოლო ლითონის ავზი მარაგდება სოფელში არსებული ჭაბურღილით.
წარმოდგენილი პროექტის მიზანია სოფელ აღმამედლოში დარჩენილი 513 ოჯახზე წყალმომარაგების შიდაგამანაწილებელი ქსელის რეაბილიტაცია და ანგარიშის მიხედვით რეზერვუარის მოცულობის დამატება.
ბენეფიციართა რაოდენობა შეადგენს დაახლოებით 2289 მოსახლეს.
საქართველოს ორგანული კანონის „საქართველოს თვითმმართველობის კოდექსი“-ს მე-16 მუხლის 1 პუნქტის „გ)“ ქვეპუნქტით, მუნიციპალიტეტის საკუთარ უფლებამოსილებას განეკუთვნება წყლის რესურსების მართვა, ხოლო „თ)“ ქვეპუნქტით წყალმომარაგების უზრუნველყოფა.
სამუშაოები სრულად ხორციელდება მუნიციპალიტეტის საკუთრებაში არსებულ ტერიტორიაზე.
სამომავლოდ სისტემა გადაეცემა მუნიციპალიტეტის ბაზაზე დაფუძნებულს შპს „მარნეულის სოფ.წყალი“-ს, რომელიც უზრუნველყოფს სისტემის ტექნიკურ მომსახურებას და წყლის დანახარჯის ამოღებას.
პროექტის განხორციელებისას თიოთოეულ ოჯახს დაუმონტაჟდება წყალმზომები, რითაც უზრუვნელყოფილი იქნება წყლის რაციონალური ხარჯვა. 
სოფელაღმამედლოს სასმელი წყლის შიდა ქსელის მოწყობა არ მოახდენს გარემოზე და სხვადასხვა კუთვნილების ქონებაზე ნეგატიურ ზემოქმედებას. 
პირდაპირი ბენეფიციარი შეადგენს 2289 მოსახლეს.
სამუშაოების დასაწყებად რაიმე დამატებითი ღონისძიება განსახორციელებელი აღარ არის და დაფინანსების მიღებისთანავე შესაძლებელი იქნება სახელმწიფო შესყიდვების შესახებ საქართველოს კანონმდებლობის შესაბამისად გათვალისწინებული პროცედურების დაწყება; ხოლო გამარჯვებულ კომპანიასთან ხელშეკრულების გაფორმების შემდეგ პროექტის განხორციელება. 
მუნიციპალიტეტი არ ახორციელებს ან გეგმავს აღნიშნული სამუშაოების განხორციელებას საკუთარი სახსრებით; მუნიციპალიტეტს რგპფ-ს გარდა არ მიუმართავს სახელმწიფო სტრუქტურებისათვის, დონორებისა და კერძო სექტორისთვის აღნიშნული პროექტის განხორციელების თხოვნით; რამდენადაც მუნიციპალიტეტისათვის ცნობილია აღნიშნული არ იგეგმება რომელიმე უწყებისა ან სტრუქტურის მიერაც.
სამუშაოების მიმდინარეობაზე ზედამხედველობას განახორციელებს შ.პ.ს „ოპტიმალ გრუპ +“-ი, რაც უზრუნველყოფს სამუშაოების ხარისხიანად შესრულებას. სამშენებლო სამუშაოების გამოცხადების დროს სატენდერო დოკუმენტაციებში გათვალისწინებული იქნება გამარჯვებული კომპანიის მიერ საგარანტიო მომსახურება სამოქმედო გეგმის მოქმედების პერიოდში. შესაბამისად, ამ ხნის განმავლობაში შესაბამისი ხარჯების მუნიციპალიტეტის ბიუჯეტში გათვალისწინება საჭირო არ იქნება.
</t>
  </si>
  <si>
    <t xml:space="preserve">პროექტის მიზანია სადახლოს ტერიტორიის  მესამედზე  სასმელი  წყლის  სისტემის  მოწყობა, შიდა ქსელების რეაბილიტაცია   და  მისი  მომზადება   წყალმზომების და სახანძრო ჰიდრანტების დასაყენებლად.
აღნიშნული პროექტის განხორციელებით არ ხდება სხვა პროექტებისა და აქტივობების დუბლირება, დასრულების შემდგომ მოსახლეობა შეუფერხებლად მომარაგდება ხარისხიანი სასმელი წყლით.
პროექტი დაიყოფა ორ ეტაპად. ტოპო აზომვების მიხედვით წყალსადენის ახალი ქსელების სიგრძე შეადგენს ორივე ეტაპისთვის დაახლოებით 29,129 კმ-ს.
საპროექტო ქსელზე პროექტით გათვალისწინებული მრიცხველების და სახანძრო ჰიდრანტების მონტაჟს. 
ბენეფიციართა რაოდენობა შეადგენს დაახლოებით 7337მოსახლეს.
საქართველოს ორგანული კანონის „საქართველოს თვითმმართველობის კოდექსი“-ს მე-16 მუხლის 1 პუნქტის „გ)“ ქვეპუნქტით, მუნიციპალიტეტის საკუთარ უფლებამოსილებას განეკუთვნება წყლის რესურსების მართვა, ხოლო „თ)“ ქვეპუნქტით წყალმომარაგების უზრუნველყოფა.
სამუშაოები სრულად ხორციელდება მუნიციპალიტეტის საკუთრებაში არსებულ ტერიტორიაზე.
სამომავლოდ სისტემა გადაეცემა მუნიციპალიტეტის ბაზაზე დაფუძნებულს შპს „მარნეულის სოფ.წყალი“-ს, რომელიც უზრუნველყოფს სისტემის ტექნიკურ მომსახურებას და წყლის დანახარჯის ამოღებას.
პროექტის განხორციელებისას თიოთოეულ ოჯახს დაუმონტაჟდება წყალმზომები, რითაც უზრუვნელყოფილი იქნება წყლის რაციონალური ხარჯვა. 
სოფელ სადახლოს სასმელი წყლის შიდა ქსელის მოწყობა არ მოახდენს გარემოზე და სხვადასხვა კუთვნილების ქონებაზე ნეგატიურ ზემოქმედებას. 
პირდაპირი ბენეფიციარი შეადგენს 4000 მოსახლეს.
სამუშაოების დასაწყებად რაიმე დამატებითი ღონისძიება განსახორციელებელი აღარ არის და დაფინანსების მიღებისთანავე შესაძლებელი იქნება სახელმწიფო შესყიდვების შესახებ საქართველოს კანონმდებლობის შესაბამისად გათვალისწინებული პროცედურების დაწყება; ხოლო გამარჯვებულ კომპანიასთან ხელშეკრულების გაფორმების შემდეგ პროექტის განხორციელება. 
მუნიციპალიტეტი არ ახორციელებს ან გეგმავს აღნიშნული სამუშაოების განხორციელებას საკუთარი სახსრებით; მუნიციპალიტეტს რგპფ-ს გარდა არ მიუმართავს სახელმწიფო სტრუქტურებისათვის, დონორებისა და კერძო სექტორისთვის აღნიშნული პროექტის განხორციელების თხოვნით; რამდენადაც მუნიციპალიტეტისათვის ცნობილია აღნიშნული არ იგეგმება რომელიმე უწყებისა ან სტრუქტურის მიერაც.
სამუშაოების მიმდინარეობაზე ზედამხედველობას განახორციელებს შ.პ.ს „ოპტიმალ გრუპ +“-ი, რაც უზრუნველყოფს სამუშაოების ხარისხიანად შესრულებას. სამშენებლო სამუშაოების გამოცხადების დროს სატენდერო დოკუმენტაციებში გათვალისწინებული იქნება გამარჯვებული კომპანიის მიერ საგარანტიო მომსახურება სამოქმედო გეგმის მოქმედების პერიოდში. შესაბამისად, ამ ხნის განმავლობაში შესაბამისი ხარჯების მუნიციპალიტეტის ბიუჯეტში გათვალისწინება საჭირო არ იქნება.
</t>
  </si>
  <si>
    <t xml:space="preserve">ბენეფიციართა რაოდენობა შეადგენს დაახლოებით 692 მოსახლეს.
საქართველოს ორგანული კანონის „საქართველოს თვითმმართველობის კოდექსი“-ს მე-16 მუხლის 1 პუნქტის „გ)“ ქვეპუნქტით, მუნიციპალიტეტის საკუთარ უფლებამოსილებას განეკუთვნება წყლის რესურსების მართვა, ხოლო „თ)“ ქვეპუნქტით წყალმომარაგების უზრუნველყოფა.
სამუშაოები სრულად ხორციელდება მუნიციპალიტეტის საკუთრებაში არსებულ ტერიტორიაზე.
სამომავლოდ სისტემა გადაეცემა მუნიციპალიტეტის ბაზაზე დაფუძნებულს შპს „მარნეულის სოფ.წყალი“-ს, რომელიც უზრუნველყოფს სისტემის ტექნიკურ მომსახურებას და წყლის დანახარჯის ამოღებას.
პროექტის განხორციელებისას თიოთოეულ ოჯახს დაუმონტაჟდება წყალმზომები, რითაც უზრუვნელყოფილი იქნება წყლის რაციონალური ხარჯვა. 
სოფელ კირაჩმუღანლოს სასმელი წყლის შიდა ქსელის მოწყობა არ მოახდენს გარემოზე და სხვადასხვა კუთვნილების ქონებაზე ნეგატიურ ზემოქმედებას. 
სამუშაოების დასაწყებად რაიმე დამატებითი ღონისძიება განსახორციელებელი აღარ არის და დაფინანსების მიღებისთანავე შესაძლებელი იქნება სახელმწიფო შესყიდვების შესახებ საქართველოს კანონმდებლობის შესაბამისად გათვალისწინებული პროცედურების დაწყება; ხოლო გამარჯვებულ კომპანიასთან ხელშეკრულების გაფორმების შემდეგ პროექტის განხორციელება. 
მუნიციპალიტეტი არ ახორციელებს ან გეგმავს აღნიშნული სამუშაოების განხორციელებას საკუთარი სახსრებით; მუნიციპალიტეტს რგპფ-ს გარდა არ მიუმართავს სახელმწიფო სტრუქტურებისათვის, დონორებისა და კერძო სექტორისთვის აღნიშნული პროექტის განხორციელების თხოვნით; რამდენადაც მუნიციპალიტეტისათვის ცნობილია აღნიშნული არ იგეგმება რომელიმე უწყებისა ან სტრუქტურის მიერაც.
სამუშაოების მიმდინარეობაზე ზედამხედველობას განახორციელებს შ.პ.ს „ოპტიმალ გრუპ +“-ი, რაც უზრუნველყოფს სამუშაოების ხარისხიანად შესრულებას. სამშენებლო სამუშაოების გამოცხადების დროს სატენდერო დოკუმენტაციებში გათვალისწინებული იქნება გამარჯვებული კომპანიის მიერ საგარანტიო მომსახურება სამოქმედო გეგმის მოქმედების პერიოდში. შესაბამისად, ამ ხნის განმავლობაში შესაბამისი ხარჯების მუნიციპალიტეტის ბიუჯეტში გათვალისწინება საჭირო არ იქნება.
</t>
  </si>
  <si>
    <t>გარემოს დაცვა</t>
  </si>
  <si>
    <t xml:space="preserve">  საპროექტო ობიექტის სამშენებლო მოცულობებიდან გამომდინარე, დამკვეთთან შეთანხმებით მოხდა სარეაბილიტაციო სამუშაოების ორ ეტაპად გამიჯვნა. სარეაბილიტაციო-სამშენებლო სამუშაოები გადანაწილდა შემდეგი თანმიმდევრობით: პირველი ეტაპის სამუშაოები: - ძირითადი ძეგლის აღდგენითი და სარეაბილიტაციო სამუშაოები; - ძირითად ძეგლთან მიმდებარე ცენტრალური კიბისა და ბაქნების სარეაბილიტაციო სამუშაოები; - ამითეატრისა და მისი საფეხმავლო ბილიკის მოწყობის სამუშაოები; - არსებული ავტოსადგომის რეაბილიტაციისა და ახლის მოწყობის სამუშაოები; - საზოგადოებრივი საპირფარეშოს მოწყობის სამუშაოები; - საზოგადოებრივი საპირფარეშოსთვის გარე საკანალიზაციო სისტემისა და სეპტიკის მოწყობის სამუშაოები; - ძეგლის  და ამფითეატრის მხარეს მდებარე სარწყავი სისტემისა და დასალევი სოკოს მოწყობის სამუშაოები; - ძეგლის, ავტოსადგომისა  და ამფითეატრის მხარეს მდებარე გარე განათების (ლამპიონები, ძეგლზე მინათება) ელექტრო სისტემის მოწყობის სამუშაოები; - ძეგლის, ავტოსადგომისა  და ამფითეატრის მხარეს მდებარე სუსტი დენების (ვიდეოკამერები, WIFI) სისტემის მოწყობის სამუშაოები; - ავტოსადგომის მიმდებარედ მდებარე ორი შლაგბაუმისა და დეკორატიული ლითონის მესერის (H=110 სმ.) მოწყობის სამუშაოები; - მონუმენტურ არქიტექტურულ ფორმისა (გაბარიტებით 200×500 სმ) და მასზე წარწერა ,,კიდევაც დაიზრდებიან“-ის მოწყობა, ასევე მის უკანა მხარეს მდებარე მთავარი ელექტრო გამანაწილებელი კარადის მოწყობა; მეორე ეტაპის სამუშაოები: - ძეგლის დასავლეთის მხარეს მდებარე პარკის სათამაშო ბაქნებისა და საფეხმავლო ბილიკების ინფრასტრუქტურის მოწყობა (მათ შორის წარწერა ,,მე მიყვარს მარნეული“); - ძეგლის დასავლეთის მხარეს მდებარე პარკის გარშემო ასფალტირებული ველო და საფეხმავლო ბილიკის მოწყობა; - ძეგლის დასავლეთის მხარეს მდებარე პარკისთვის განკუთვნილი საინჟინრო ქსელების მოწყობა (გარე განათება, სარწყავი სისტემა, დასალევი სოკო, სუსტი დენების სისტემები); - მთლიანი ტერიტორიის შემოღობვა ლითონის გლინულიანი ღობით; - პროექტის დენდროლოგიური ნაწილის შესრულება;</t>
  </si>
  <si>
    <t xml:space="preserve"> აღნიშნული ტერიტორია სადაც უნდა განხორციელდეს პროექტი მდებარეობს ქალაქ მარნეულის შემოსასვლელში, მისი მდებარეობიდან გამომდინარე აღნიშნული პროექტის განხორციელებით მუნიციპალიტეტში განვითრდება ტურიზმზი და იგი იქნება ერთადერთი ადგილი რომლითაც შესაძლებელი გახდება  ისარგებლოს დაახლოებით 50000 ბენეფიციარმა.</t>
  </si>
  <si>
    <r>
      <rPr>
        <sz val="7"/>
        <color theme="1"/>
        <rFont val="Times New Roman"/>
        <family val="1"/>
      </rPr>
      <t xml:space="preserve"> </t>
    </r>
    <r>
      <rPr>
        <sz val="10"/>
        <color theme="1"/>
        <rFont val="Sylfaen"/>
        <family val="1"/>
      </rPr>
      <t>პროექტის დასრულებისა და საგარანტიო ვადის ამოწურვის შემდეგ მისი მოვლა-შენახვის ღონისძიებების დაფინანსებას უზრუნველყოფს მარნეულის მუნიციპალიტეტი.</t>
    </r>
  </si>
  <si>
    <t xml:space="preserve"> </t>
  </si>
  <si>
    <t>– პროექტი მოახდენს დადებით ზეგავლენას გარემოზე და თავიდან აცილებული იქნება ეკოლოგიური რისკები;</t>
  </si>
  <si>
    <t xml:space="preserve">პროექტის განხორციელებით ისარგებლებს 1267 ბენეფიციარი, პროექტის განხორციელების შედეგად დაცული იქნება მდინარე მტკვარის სანაპირო ზოლში მცხოვრები მოსახლეობის სასოფლო–სამეურნეო სავარგულები და საცხოვრებელი ფართები, რომელიც ეკუთვნის ე.წ. მარნეულის ვაკის ტერიტორიას, ვაკის ზედაპირის აბსოლუტური სიმაღლე მერყეობს 265მ–დან 400მ–მდე. ვაკის  ერთობლივი დახრილობა მიმართულია სამხრეთ–აღმოსავლეთისაკენ, თითქმის მტკვრის პარალელურად, </t>
  </si>
  <si>
    <t>24</t>
  </si>
  <si>
    <t>პროექტის განხორციელებით ისარგებლებს 83 მოსწავლე, 22 მასწავლებელი ,  1235 ბენეფ.</t>
  </si>
  <si>
    <t>პროექტის განხორციელებით ისარგებლებს 17 მოსწავლე , 12 მასწავლებელი,   248 ბენეფ.</t>
  </si>
  <si>
    <t>პროექტის განხორციელებით ისარგებლებს 219 მოსწავლე , 39 პედაგოგი,   540 ბენეფ.</t>
  </si>
  <si>
    <t>პროექტის განხორციელებით ისარგებლებს 216 მოსწავლე, 34 პედაგოგი,     1413 ბენეფ.</t>
  </si>
  <si>
    <t>პროექტის განხორციელებით ისარგებლებს 70 მოსწავლე , 27 მასწავლებელი  596,  ბენეფიციარი</t>
  </si>
  <si>
    <t>პროექტის განხორციელებით ისარგებლებს  326 ბენეფიციარი</t>
  </si>
  <si>
    <t>პროექტის განხორციელებით ისარგებლებს  1102 ბენეფიციარი</t>
  </si>
  <si>
    <t>პროექტის განხორციელებით ისარგებლებს  522 ბენეფიციარი</t>
  </si>
  <si>
    <t>პროექტის განხორციელებით ისარგებლებს  2076 ბენეფიციარი</t>
  </si>
  <si>
    <t>პროექტის განხორციელებით ისარგებლებს  1536 ბენეფიციარი</t>
  </si>
  <si>
    <t>პროექტის განხორციელებით ისარგებლებს  2289 ბენეფიციარი</t>
  </si>
  <si>
    <t>პროექტის განხორციელებით ისარგებლებს  1551 ბენეფიციარი</t>
  </si>
  <si>
    <t>პროექტის განხორციელებით ისარგებლებს  309 ბენეფიციარი</t>
  </si>
  <si>
    <t>პროექტის განხორციელებით ისარგებლებს  504 ბენეფიციარი</t>
  </si>
  <si>
    <t>პროექტის განხორციელებით ისარგებლებს  239 ბენეფიციარი</t>
  </si>
  <si>
    <t>პროექტის განხორციელებით ისარგებლებს  1599 ბენეფიციარი</t>
  </si>
  <si>
    <t>პროექტის განხორციელებით ისარგებლებს  1141 ბენეფიციარი</t>
  </si>
  <si>
    <t>პროექტის განხორციელებით ისარგებლებს  1370 ბენეფიციარი</t>
  </si>
  <si>
    <t>პროექტის განხორციელებით ისარგებლებს  1114 ბენეფიციარი</t>
  </si>
  <si>
    <t>პროექტის განხორციელებით ისარგებლებს  245 ბენეფიციარი</t>
  </si>
  <si>
    <t>პროექტის განხორციელებით ისარგებლებს  854 ბენეფიციარი</t>
  </si>
  <si>
    <t>პროექტის განხორციელებით ისარგებლებს  448 ბენეფიციარი</t>
  </si>
  <si>
    <t>პროექტის განხორციელებით ისარგებლებს  86 ბენეფიციარი</t>
  </si>
  <si>
    <t>პროექტის განხორციელებით ისარგებლებს  59 ბენეფიციარი</t>
  </si>
  <si>
    <t>ურბანული ინფრასტუქტურის განვითარება;</t>
  </si>
  <si>
    <t>ტურიზმის ინდუსტრიის განვითარება, ურბანული ინფრასტუქტურის განვითარება;</t>
  </si>
  <si>
    <t xml:space="preserve">ტურისტული ინფრასტრუქტურის, რეკრეაციული გარემოს გაუმჯობესება </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</si>
  <si>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</si>
  <si>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</si>
  <si>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</si>
  <si>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</si>
  <si>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</si>
  <si>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</si>
  <si>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</si>
  <si>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</si>
  <si>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</si>
  <si>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</si>
  <si>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</si>
  <si>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</si>
  <si>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</si>
  <si>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</si>
  <si>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</si>
  <si>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</si>
  <si>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</si>
  <si>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</si>
  <si>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</si>
  <si>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</si>
  <si>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</si>
  <si>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</si>
  <si>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</si>
  <si>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</si>
  <si>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</si>
  <si>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</si>
  <si>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</si>
  <si>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</si>
  <si>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</si>
  <si>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</si>
  <si>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</si>
  <si>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</si>
  <si>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</si>
  <si>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</si>
  <si>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</si>
  <si>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</si>
  <si>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</si>
  <si>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</si>
  <si>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</si>
  <si>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სასმელი წყალი</t>
  </si>
  <si>
    <t>სკვერი და პარკი</t>
  </si>
  <si>
    <t>საჯარო სკოლები</t>
  </si>
  <si>
    <t>კეტილმოწყობა</t>
  </si>
  <si>
    <t>გზა</t>
  </si>
  <si>
    <t>სოფ. ამბაროვკის გზის მოასფალტება</t>
  </si>
  <si>
    <t>სოფ. ილმაზლოს გზის მოასფალტება</t>
  </si>
  <si>
    <t>01.08.2019</t>
  </si>
  <si>
    <t>აღმამედლოს სასმელი წყლის პროექტით იგეგმება სამუშოების გაგრძელება, რომლის მიზანია სოფელში წყალმომარაგების დარჩენილი უბნების რეაბილიტაცია. პროექტის განხორციელებით ისარგებლებს 2289 ბენეფიციარი</t>
  </si>
  <si>
    <t>სადახლოს სასმელი წყლის რეაბილიტაციის პროექტის მიზანია სადახლოს ტერიტორიის  მესამედზე  სასმელი  წყლის  სისტემის  მოწყობა, შიდა ქსელების რეაბილიტაცია   და  მისი  მომზადება   წყალმზომების და სახანძრო ჰიდრანტების დასაყენებლად. პროექტის განხორციელებით ისარგებლებს 7337 ბენეფიციარი</t>
  </si>
  <si>
    <t>ულაშლოში სასმელი წყლის შიდა ქსელისა და რეზერვუარის მოწყობის პროექტის განხორციელებისას თიოთოეულ ოჯახს დაუმონტაჟდება წყალმზომები, რითაც უზრუვნელყოფილი იქნება წყლის რაციონალური ხარჯვა. პროექტის განხორციელებით ისარგებლებს 692 ბენეფიციარი</t>
  </si>
  <si>
    <t>აღნიშნული ტერიტორია სადაც უნდა განხორციელდეს პროექტი მდებარეობს ქალაქ მარნეულის შემოსასვლელში, მისი მდებარეობიდან გამომდინარე პროექტის განხორციელებით მუნიციპალიტეტში განვითარდება ტურიზმზი პროექტის განხორციელებით ისარგებლებს 50000 ბენეფიციარი</t>
  </si>
  <si>
    <t>სოფელ იმირში ,,გადაჭრილი გორის" ტერიტორიაზე ცენტრალური ტრასიდან მისასვლელი გზის მოასფალტება</t>
  </si>
  <si>
    <t>აღნიშნული ტერიტორია, სადაც  უნდა განხორციელდეს პროექტი მდებარეობს  მარნეულის მუნიციპალიტეტში, სოფელ იმირის სამხრეთ-დასავლეთით, მდინარე ხრამის მარჯვენა ნაპირას, მდინარე შულავერას კალაპოტში.  არქელოგიური ძეგლი წარმოადგენს  ადრინდელი სამიწათმოქმედო კულტურის (ძვ. წ. VI ათასწლეული) გორანამოსახლარს,  პროექტის განხორციელებით ისარგებლებს 35 000 ბენეფიციარი</t>
  </si>
  <si>
    <t>I ქესალოს მდ. მტკვრის ნაპირსამაგრი სამუშოების განხორციელების შედეგად დაცული იქნება მდინარე მტკვარის სანაპირო ზოლში მცხოვრები მოსახლეობის სასოფლო–სამეურნეო სავარგულები და საცხოვრებელი ფართები, რომელიც ეკუთვნის ე.წ. მარნეულის ვაკის ტერიტორიას პროექტის განხორციელებით ისარგებლებს 1267 ბენეფიციარი</t>
  </si>
  <si>
    <t>არქეოლოგიური გათხრის შედეგების დაცვა შემდგომში ტურისტულ მარშრუტად ჩამოსაყალიბებლად და ვიზიტორების მოსაზიდად</t>
  </si>
  <si>
    <t>სოფელ იმირი</t>
  </si>
  <si>
    <t>სოფელ იმირში ,,გადაჭრილი გორის" ტერიტორიაზე სამუზემო კომპლექსის მშენებლობი საპროექტო სახარჯთაღრიცხვო დოკუმენტაციის მომზადება</t>
  </si>
  <si>
    <t>კულტურული და ტურისტული ობიექტები</t>
  </si>
  <si>
    <t>სოფელ იმირში ,,გადაჭრილი გორის" ძეგლის გადახურვა  შესაბამისი სტანდარტების გათვალისწინებით</t>
  </si>
  <si>
    <t>აღმამედლო-ულაშლო-კასუმლოს დამაკავშირებელი გზა ამორტიზირებულია და საჭიროებს სრულ რეაბილიტაციას დაიგება 4100გრძ/მ გზა. პროექტის განხორციელებით ისარგებლებს პირდაპირი 5280 და არაპირდაპირი 792 ბენეფიციარი</t>
  </si>
  <si>
    <t>ამბაროვკის მისასვლელი გზა ამორტიზირებულია და საჭიროებს სრულ რეაბილიტაციას, დაიგება დაახლოებით 1კმ გზა, პროექტის განხორციელებით ისარგებლებს პირდაპირი 578 და არაპირდაპირი 87 ბენეფიციარი</t>
  </si>
  <si>
    <t>ილმაზლოს დამაკავშირებელი გზა ამორტიზირებულია და საჭიროებს სრულ რეაბილიტაციას. აღნიშნული მონაკვეთი არის დაახლოებით 1000 გრძ/მ. პროექტის განხორციელებით ისარგებლებს 998 და არაპირდაპირი 150 ბენეფიციარი</t>
  </si>
  <si>
    <t>პროექტი განხორციელდება  მარნეულის მუნიციპალიტეტის სოფელ შულავერში, ამჟამად, სკოლაში სწავლობს 397 მოსწავლე.  დღევანდელი მდგომარეობით, სკოლა არის ამორტიზრებული (სკოლის შიდა საერთო ფართია  1108კვ2, ხოლო ეზოს ფართი 3847კვ2)  და არ ექვემდებარება რეაბილიტაციას.   პროექტის განხორციელებით ისარგებლებს 500 ბენეფიციარი</t>
  </si>
  <si>
    <t>ვინაიდან  სკოლაში არ არის ცენტრალური გათბობა,ზამთრის სეზონზე , სკოლა გასათბობად იყენებს შეშის ღუმელებს, რაც ზრდის ფინანსურ ხარჯს და ასევე ზრდის ხანძრის საფრთხეს.  პროექტის განხორციელებით ისარგებლებს 450 ბენეფიციარი</t>
  </si>
  <si>
    <t>სსიპ. ,,მარნეულის მუნიციპალიტეტის არაფლოს საჯარო სკოლის სოფელ ახლომახმუდლოში მდებარე შენობის რეაბილიტაცია</t>
  </si>
  <si>
    <t>პროექტი განხორციელდება სოფელ ახლომახმუდლოში, სადაც სწავლობს 89 ბავშვი.  დღევანდელი მდგომარეობით, სკოლა საჭიროებს  რეაბილიტაციას.  სკოლის შიდა საერთო ფართია  465კვ2, ხოლო ეზოს ფართი 200 კვ2, საკლასო ოთახების რაოდენობაა –9.   პროექტის განხორციელებით ისარგებლებს 100 ბენეფიციარი</t>
  </si>
  <si>
    <t>სულ საჯარო სკოლები</t>
  </si>
  <si>
    <t>სოფ. დამი გერარხის შიდა გზების მოასფალტება</t>
  </si>
  <si>
    <t>სოფ. შაუმიანის ხიდის რეაბილიტაცია</t>
  </si>
  <si>
    <t>სოფ. შაუმიანი</t>
  </si>
  <si>
    <t>ქ. მარნეულში ესმპ – ის დასახლებაში ხიდის რეაბილიტაცია</t>
  </si>
  <si>
    <t>ქ. მარნეული</t>
  </si>
  <si>
    <t>სპორტული ობიექტები</t>
  </si>
  <si>
    <t>სპორტი</t>
  </si>
  <si>
    <t>ქ. მარნეულში მინი კომბინირებული სტადიონების რეაბილიტაცია</t>
  </si>
  <si>
    <t>ქ. მარნეულში 26 მაისის ქუჩაზე ტროტუარების მოწყობა</t>
  </si>
  <si>
    <t>სოფ. საბირქენდის მინი სტადიონის მოწყობა</t>
  </si>
  <si>
    <t>სოფ. საბირქენდი</t>
  </si>
  <si>
    <t>ქალაქ  მარნეულში ქობულეთის ქუჩა სკვერის რეაბილიტაცია</t>
  </si>
  <si>
    <t>სოფ. წერაქვში ჯავახიშვილის სახელობის მუზეუმის სახურავის რეაბილიტაცია</t>
  </si>
  <si>
    <t>სოფ. წერაქვი</t>
  </si>
  <si>
    <t>კულტურული დაწესებულებები</t>
  </si>
  <si>
    <t>სამხედრო სამსახურის შენობის სახურავის რეაბილიტაცია</t>
  </si>
  <si>
    <t>სამხედრო</t>
  </si>
  <si>
    <t>ქ. მარნეულში გარე განათების მოწყობა</t>
  </si>
  <si>
    <t>გარე განათება</t>
  </si>
  <si>
    <t>ხიდი</t>
  </si>
  <si>
    <t>ქალაქის კეტილმოწყობა</t>
  </si>
  <si>
    <t xml:space="preserve">სოფელი დამია გეურარხი </t>
  </si>
  <si>
    <t>რეგ პროეექტი 2020 წელი</t>
  </si>
  <si>
    <t>ადგილობრივი 2020 წელი</t>
  </si>
  <si>
    <t>სულ 2020 წელი</t>
  </si>
  <si>
    <t>რეგ პროეექტი 2021 წელი</t>
  </si>
  <si>
    <t>საჯარო სკოლები 2021 წელი</t>
  </si>
  <si>
    <t>სულ 2021 წელი</t>
  </si>
  <si>
    <t>საჯარო სკოლები  2020 წელი</t>
  </si>
  <si>
    <t>სოფ. ბურმაში ჭაბურღილის მოწყობა</t>
  </si>
  <si>
    <t>სოფ. ბურმა</t>
  </si>
  <si>
    <t>სოფ. მარეთში ბიოგამწმენდი ნაგებობის მშენებლობა</t>
  </si>
  <si>
    <t>სოფ. მარეთი</t>
  </si>
  <si>
    <t>კანალიზაცია</t>
  </si>
  <si>
    <t>სოფ. თამარისში ბიოგამწმენდი ნაგებობის მშენებლობა</t>
  </si>
  <si>
    <t>სოფ. თამარისი</t>
  </si>
  <si>
    <t>სოფ. საიმერლოში მინი სტადიონის მშენებლობა</t>
  </si>
  <si>
    <t>სოფ. აღმამედლოს გზის მოასფალტება</t>
  </si>
  <si>
    <t>სოფ.კირაჩ–მუღანლოს გზის მოასფალტება</t>
  </si>
  <si>
    <t>სოფ. საიმერლო</t>
  </si>
  <si>
    <t>სოფ. აღმამედლო</t>
  </si>
  <si>
    <t>სოფ. კირაჩ–მუღანლო</t>
  </si>
  <si>
    <t>სოფელ ხოჯორნის  შიდა გზების ალმირება ბეტონის საფარით</t>
  </si>
  <si>
    <t>სოფ. ალგეთის –ღვინის ქარხნის გზის მოასფალტება</t>
  </si>
  <si>
    <t>სოფ. ალგეთის –ღვინის ქარხანა</t>
  </si>
  <si>
    <t>სოფ. შულავერში საბავშვო ბაღის მშენებლობა</t>
  </si>
  <si>
    <t>ბაღი</t>
  </si>
  <si>
    <t xml:space="preserve">ქ. მარნეულის რუსთაველის, 26 მაისის ქუჩებში  მრავალსარტულიანი საცხოვრებელი ბინების ფასადების შეღებვა </t>
  </si>
  <si>
    <t>ბინათმშენებლობა (ხარჟი)</t>
  </si>
  <si>
    <t>ქ. მარნეულის მთლიად ქუჩების ნომერაცია</t>
  </si>
  <si>
    <t>კეტილმოწყობა (ხარჯი)</t>
  </si>
  <si>
    <t>ქ. მარნეულისა და სოფლების გარე განათება</t>
  </si>
  <si>
    <t>სოფ. დოლიყანაში მისასვლელი გზის მოასფალტება</t>
  </si>
  <si>
    <t>სოფ. ახლომახმუდლოში შიდა გზების მოასფალტება</t>
  </si>
  <si>
    <t>ქ. მარნეულში კულტურის სახლის მიმდებარე სკვერის რეაბილიტაცია</t>
  </si>
  <si>
    <t>სკვერი</t>
  </si>
  <si>
    <t>იუსტიციის სახლის მიმდებარე ტერიტორიის კეტილმოწყობა</t>
  </si>
  <si>
    <t>სოფ. ყულარის სასმელი წყლის რეაბილიტაცია</t>
  </si>
  <si>
    <t>სოფ. შულავერი</t>
  </si>
  <si>
    <t xml:space="preserve">სოფ.ალგეთის ღვინის ქარხნის შიდა გზების მოასფალტება </t>
  </si>
  <si>
    <t>სოფ. ალგეთის ღვინის ქარხანა</t>
  </si>
  <si>
    <t>სულ ადგილობრივი ბიუჯეტი 2019 წელი</t>
  </si>
  <si>
    <t>ჯამი 2019 წელი</t>
  </si>
  <si>
    <t>სულ რეგ. პროექტი 2019 წელი</t>
  </si>
  <si>
    <t>სარწყავი არხი 90%</t>
  </si>
  <si>
    <t>გზა (85.74%)</t>
  </si>
  <si>
    <t>სასმელი წყალი 60%</t>
  </si>
  <si>
    <t>სკვერი და პარკი 60%</t>
  </si>
  <si>
    <t>გზა 95%</t>
  </si>
  <si>
    <t>კულტურული და ტურისტული ობიექტები 95%</t>
  </si>
  <si>
    <t>გზა 80%</t>
  </si>
  <si>
    <t>ქ. მარნეულში სამხედრო დასახლებაში ტრენაჟორების მოწყობა</t>
  </si>
  <si>
    <t>სოფ. კიროვკა</t>
  </si>
  <si>
    <t>სოფ. კიროვკაში მისასვლელი გზის მოასფალტება</t>
  </si>
  <si>
    <t>საკანალიზაციო სისტემები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</si>
</sst>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409]#,##0.00"/>
  </numFmts>
  <fonts count="16" x14ac:knownFonts="1">
    <font>
      <sz val="11"/>
      <color theme="1"/>
      <name val="Calibri"/>
      <family val="2"/>
      <scheme val="minor"/>
    </font>
    <font>
      <sz val="9"/>
      <color rgb="FF000000"/>
      <name val="Arial"/>
      <family val="2"/>
    </font>
    <font>
      <sz val="10"/>
      <color theme="1"/>
      <name val="Sylfaen"/>
      <family val="1"/>
    </font>
    <font>
      <u/>
      <sz val="10"/>
      <color theme="1"/>
      <name val="Sylfaen"/>
      <family val="1"/>
    </font>
    <font>
      <sz val="7"/>
      <color theme="1"/>
      <name val="Times New Roman"/>
      <family val="1"/>
    </font>
    <font>
      <b/>
      <sz val="10"/>
      <color theme="1"/>
      <name val="Sylfaen"/>
      <family val="1"/>
    </font>
    <font>
      <b/>
      <sz val="10"/>
      <color theme="1"/>
      <name val="Calibri"/>
      <family val="2"/>
      <charset val="204"/>
      <scheme val="minor"/>
    </font>
    <font>
      <b/>
      <sz val="11"/>
      <color theme="1"/>
      <name val="Calibri"/>
      <family val="2"/>
      <scheme val="minor"/>
    </font>
    <font>
      <b/>
      <sz val="10"/>
      <color rgb="FF000000"/>
      <name val="Arial"/>
      <family val="2"/>
    </font>
    <font>
      <b/>
      <u/>
      <sz val="10"/>
      <color theme="1"/>
      <name val="Sylfaen"/>
      <family val="1"/>
    </font>
    <font>
      <b/>
      <sz val="9"/>
      <color rgb="FF000000"/>
      <name val="Arial"/>
      <family val="2"/>
    </font>
    <font>
      <sz val="10"/>
      <name val="Calibri"/>
      <family val="2"/>
      <scheme val="minor"/>
    </font>
    <font>
      <sz val="10"/>
      <color theme="1"/>
      <name val="Calibri"/>
      <family val="2"/>
      <scheme val="minor"/>
    </font>
    <font>
      <sz val="10"/>
      <name val="Arial"/>
      <family val="2"/>
    </font>
    <font>
      <b/>
      <sz val="10"/>
      <name val="Calibri"/>
      <family val="2"/>
      <scheme val="minor"/>
    </font>
    <font>
      <b/>
      <sz val="10"/>
      <name val="Arial"/>
      <family val="2"/>
    </font>
  </fonts>
  <fills count="3">
    <fill>
      <patternFill patternType="none"/>
    </fill>
    <fill>
      <patternFill patternType="gray125"/>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rgb="FF000000"/>
      </bottom>
      <diagonal/>
    </border>
  </borders>
  <cellStyleXfs count="1">
    <xf numFmtId="0" fontId="0" fillId="0" borderId="0"/>
  </cellStyleXfs>
  <cellXfs count="110">
    <xf numFmtId="0" fontId="0" fillId="0" borderId="0" xfId="0"/>
    <xf numFmtId="2"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2" fontId="0" fillId="0" borderId="10" xfId="0" applyNumberFormat="1" applyBorder="1" applyAlignment="1">
      <alignment horizontal="center" vertical="center" wrapText="1"/>
    </xf>
    <xf numFmtId="164" fontId="1" fillId="0" borderId="15" xfId="0" applyNumberFormat="1" applyFont="1" applyFill="1" applyBorder="1" applyAlignment="1">
      <alignment horizontal="center" vertical="center" wrapText="1" readingOrder="1"/>
    </xf>
    <xf numFmtId="0" fontId="2" fillId="0" borderId="0" xfId="0" applyFont="1" applyAlignment="1">
      <alignment horizontal="right"/>
    </xf>
    <xf numFmtId="0" fontId="2" fillId="0" borderId="0" xfId="0" applyFont="1" applyAlignment="1">
      <alignment horizontal="justify"/>
    </xf>
    <xf numFmtId="0" fontId="3" fillId="0" borderId="0" xfId="0" applyFont="1" applyAlignment="1">
      <alignment horizontal="justify"/>
    </xf>
    <xf numFmtId="0" fontId="2" fillId="0" borderId="16" xfId="0" applyFont="1" applyBorder="1" applyAlignment="1">
      <alignment horizontal="justify" vertical="top" wrapText="1"/>
    </xf>
    <xf numFmtId="0" fontId="2" fillId="0" borderId="17" xfId="0" applyFont="1" applyBorder="1" applyAlignment="1">
      <alignment horizontal="justify"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horizontal="justify" vertical="top" wrapText="1"/>
    </xf>
    <xf numFmtId="0" fontId="2" fillId="0" borderId="19" xfId="0" applyFont="1" applyBorder="1" applyAlignment="1">
      <alignment horizontal="justify" vertical="top" wrapText="1"/>
    </xf>
    <xf numFmtId="0" fontId="2" fillId="0" borderId="17" xfId="0" applyFont="1" applyBorder="1" applyAlignment="1">
      <alignment vertical="top" wrapText="1"/>
    </xf>
    <xf numFmtId="0" fontId="2" fillId="0" borderId="20" xfId="0" applyFont="1" applyBorder="1" applyAlignment="1">
      <alignment vertical="center" wrapText="1"/>
    </xf>
    <xf numFmtId="164" fontId="8" fillId="0" borderId="15" xfId="0" applyNumberFormat="1" applyFont="1" applyFill="1" applyBorder="1" applyAlignment="1">
      <alignment horizontal="center" vertical="center" wrapText="1" readingOrder="1"/>
    </xf>
    <xf numFmtId="0" fontId="2" fillId="0" borderId="19" xfId="0" applyFont="1" applyBorder="1" applyAlignment="1">
      <alignment horizontal="center" vertical="top" wrapText="1"/>
    </xf>
    <xf numFmtId="9" fontId="2" fillId="0" borderId="17" xfId="0" applyNumberFormat="1" applyFont="1" applyBorder="1" applyAlignment="1">
      <alignment horizontal="justify" vertical="top" wrapText="1"/>
    </xf>
    <xf numFmtId="0" fontId="5" fillId="0" borderId="19" xfId="0" applyFont="1" applyBorder="1" applyAlignment="1">
      <alignment horizontal="center" vertical="top" wrapText="1"/>
    </xf>
    <xf numFmtId="0" fontId="2" fillId="0" borderId="24" xfId="0" applyFont="1" applyBorder="1" applyAlignment="1">
      <alignment horizontal="justify" vertical="top" wrapText="1"/>
    </xf>
    <xf numFmtId="0" fontId="5" fillId="0" borderId="25" xfId="0" applyFont="1" applyBorder="1" applyAlignment="1">
      <alignment horizontal="center" vertical="top" wrapText="1"/>
    </xf>
    <xf numFmtId="0" fontId="2" fillId="0" borderId="1" xfId="0" applyFont="1" applyBorder="1" applyAlignment="1">
      <alignment horizontal="justify"/>
    </xf>
    <xf numFmtId="0" fontId="7" fillId="0" borderId="1" xfId="0" applyFont="1" applyBorder="1" applyAlignment="1">
      <alignment horizontal="center"/>
    </xf>
    <xf numFmtId="0" fontId="5" fillId="0" borderId="17" xfId="0" applyFont="1" applyBorder="1" applyAlignment="1">
      <alignment horizontal="center" vertical="top" wrapText="1"/>
    </xf>
    <xf numFmtId="0" fontId="2" fillId="0" borderId="25" xfId="0" applyFont="1" applyBorder="1" applyAlignment="1">
      <alignment horizontal="center"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left"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164" fontId="10" fillId="0" borderId="15" xfId="0" applyNumberFormat="1" applyFont="1" applyFill="1" applyBorder="1" applyAlignment="1">
      <alignment horizontal="center" vertical="center" wrapText="1" readingOrder="1"/>
    </xf>
    <xf numFmtId="49" fontId="11" fillId="0" borderId="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164" fontId="11" fillId="0" borderId="1"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1" xfId="0" applyNumberFormat="1" applyFont="1" applyFill="1" applyBorder="1" applyAlignment="1">
      <alignment horizontal="left" wrapText="1"/>
    </xf>
    <xf numFmtId="49" fontId="12" fillId="0" borderId="0" xfId="0" applyNumberFormat="1" applyFont="1" applyAlignment="1">
      <alignment horizontal="left" wrapText="1"/>
    </xf>
    <xf numFmtId="49" fontId="12" fillId="0" borderId="14" xfId="0" applyNumberFormat="1" applyFont="1" applyBorder="1" applyAlignment="1">
      <alignment horizontal="left" wrapText="1"/>
    </xf>
    <xf numFmtId="49" fontId="12" fillId="0" borderId="11" xfId="0" applyNumberFormat="1" applyFont="1" applyBorder="1" applyAlignment="1">
      <alignment horizontal="left" wrapText="1"/>
    </xf>
    <xf numFmtId="49" fontId="12" fillId="0" borderId="11"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2" fontId="12" fillId="0" borderId="11"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164" fontId="13" fillId="0" borderId="22" xfId="0" applyNumberFormat="1" applyFont="1" applyFill="1" applyBorder="1" applyAlignment="1">
      <alignment horizontal="left" vertical="center" wrapText="1"/>
    </xf>
    <xf numFmtId="164" fontId="13" fillId="0" borderId="15" xfId="0" applyNumberFormat="1" applyFont="1" applyFill="1" applyBorder="1" applyAlignment="1">
      <alignment horizontal="left" vertical="center" wrapText="1"/>
    </xf>
    <xf numFmtId="2" fontId="11" fillId="0" borderId="10" xfId="0" applyNumberFormat="1" applyFont="1" applyFill="1" applyBorder="1" applyAlignment="1">
      <alignment horizontal="left" vertical="center" wrapText="1"/>
    </xf>
    <xf numFmtId="49" fontId="11" fillId="0" borderId="0" xfId="0" applyNumberFormat="1" applyFont="1" applyFill="1" applyAlignment="1">
      <alignment horizontal="left" wrapText="1"/>
    </xf>
    <xf numFmtId="2" fontId="11" fillId="0" borderId="1" xfId="0" applyNumberFormat="1" applyFont="1" applyFill="1" applyBorder="1" applyAlignment="1">
      <alignment horizontal="left" vertical="center" wrapText="1"/>
    </xf>
    <xf numFmtId="164" fontId="13" fillId="0" borderId="1" xfId="0" applyNumberFormat="1" applyFont="1" applyFill="1" applyBorder="1" applyAlignment="1">
      <alignment horizontal="left" vertical="center" wrapText="1"/>
    </xf>
    <xf numFmtId="164" fontId="13" fillId="0" borderId="33" xfId="0" applyNumberFormat="1" applyFont="1" applyFill="1" applyBorder="1" applyAlignment="1">
      <alignment horizontal="left" vertical="center" wrapText="1"/>
    </xf>
    <xf numFmtId="164" fontId="13" fillId="0" borderId="23" xfId="0" applyNumberFormat="1" applyFont="1" applyFill="1" applyBorder="1" applyAlignment="1">
      <alignment horizontal="left" vertical="center" wrapText="1"/>
    </xf>
    <xf numFmtId="164" fontId="15" fillId="0" borderId="22" xfId="0" applyNumberFormat="1" applyFont="1" applyFill="1" applyBorder="1" applyAlignment="1">
      <alignment horizontal="left" vertical="center" wrapText="1"/>
    </xf>
    <xf numFmtId="49" fontId="11" fillId="0" borderId="8" xfId="0" applyNumberFormat="1" applyFont="1" applyFill="1" applyBorder="1" applyAlignment="1">
      <alignment horizontal="left" wrapText="1"/>
    </xf>
    <xf numFmtId="164" fontId="13" fillId="0" borderId="29" xfId="0" applyNumberFormat="1" applyFont="1" applyFill="1" applyBorder="1" applyAlignment="1">
      <alignment horizontal="left" vertical="center" wrapText="1"/>
    </xf>
    <xf numFmtId="164" fontId="13" fillId="0" borderId="30" xfId="0" applyNumberFormat="1" applyFont="1" applyFill="1" applyBorder="1" applyAlignment="1">
      <alignment horizontal="left" vertical="center" wrapText="1"/>
    </xf>
    <xf numFmtId="2" fontId="11" fillId="0" borderId="8" xfId="0" applyNumberFormat="1" applyFont="1" applyFill="1" applyBorder="1" applyAlignment="1">
      <alignment horizontal="left" vertical="center" wrapText="1"/>
    </xf>
    <xf numFmtId="164" fontId="15" fillId="0" borderId="31" xfId="0" applyNumberFormat="1" applyFont="1" applyFill="1" applyBorder="1" applyAlignment="1">
      <alignment horizontal="left" vertical="center" wrapText="1"/>
    </xf>
    <xf numFmtId="164" fontId="13" fillId="0" borderId="32" xfId="0" applyNumberFormat="1" applyFont="1" applyFill="1" applyBorder="1" applyAlignment="1">
      <alignment horizontal="left" vertical="center" wrapText="1"/>
    </xf>
    <xf numFmtId="164" fontId="15" fillId="0" borderId="15"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164" fontId="15" fillId="0" borderId="2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64" fontId="13" fillId="0" borderId="21" xfId="0" applyNumberFormat="1" applyFont="1" applyFill="1" applyBorder="1" applyAlignment="1">
      <alignment horizontal="left" vertical="center" wrapText="1"/>
    </xf>
    <xf numFmtId="49" fontId="12" fillId="2" borderId="0" xfId="0" applyNumberFormat="1" applyFont="1" applyFill="1" applyAlignment="1">
      <alignment horizontal="left" wrapText="1"/>
    </xf>
    <xf numFmtId="164" fontId="15" fillId="0" borderId="29" xfId="0" applyNumberFormat="1" applyFont="1" applyFill="1" applyBorder="1" applyAlignment="1">
      <alignment horizontal="left" vertical="center" wrapText="1"/>
    </xf>
    <xf numFmtId="2" fontId="14" fillId="0" borderId="1" xfId="0" applyNumberFormat="1" applyFont="1" applyFill="1" applyBorder="1" applyAlignment="1">
      <alignment horizontal="left" vertical="center" wrapText="1"/>
    </xf>
    <xf numFmtId="49" fontId="12" fillId="0" borderId="0" xfId="0" applyNumberFormat="1" applyFont="1" applyAlignment="1">
      <alignment horizontal="left" vertical="center" wrapText="1"/>
    </xf>
    <xf numFmtId="2" fontId="12" fillId="0" borderId="0" xfId="0" applyNumberFormat="1" applyFont="1" applyAlignment="1">
      <alignment horizontal="left" vertical="center" wrapText="1"/>
    </xf>
    <xf numFmtId="49" fontId="12" fillId="0" borderId="0" xfId="0" applyNumberFormat="1" applyFont="1" applyAlignment="1">
      <alignment horizontal="center" wrapText="1"/>
    </xf>
    <xf numFmtId="49" fontId="14" fillId="0" borderId="26" xfId="0" applyNumberFormat="1" applyFont="1" applyFill="1" applyBorder="1" applyAlignment="1">
      <alignment horizontal="left" vertical="center" wrapText="1"/>
    </xf>
    <xf numFmtId="49" fontId="14" fillId="0" borderId="27" xfId="0" applyNumberFormat="1" applyFont="1" applyFill="1" applyBorder="1" applyAlignment="1">
      <alignment horizontal="left" vertical="center" wrapText="1"/>
    </xf>
    <xf numFmtId="49" fontId="14" fillId="0" borderId="28" xfId="0" applyNumberFormat="1" applyFont="1" applyFill="1" applyBorder="1" applyAlignment="1">
      <alignment horizontal="left" vertical="center" wrapText="1"/>
    </xf>
    <xf numFmtId="49" fontId="14" fillId="0" borderId="2" xfId="0" applyNumberFormat="1" applyFont="1" applyFill="1" applyBorder="1" applyAlignment="1">
      <alignment horizontal="left" vertical="center" wrapText="1"/>
    </xf>
    <xf numFmtId="49" fontId="14" fillId="0" borderId="3" xfId="0" applyNumberFormat="1"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49" fontId="14" fillId="0" borderId="26" xfId="0" applyNumberFormat="1" applyFont="1" applyFill="1" applyBorder="1" applyAlignment="1">
      <alignment horizontal="left" wrapText="1"/>
    </xf>
    <xf numFmtId="49" fontId="14" fillId="0" borderId="27" xfId="0" applyNumberFormat="1" applyFont="1" applyFill="1" applyBorder="1" applyAlignment="1">
      <alignment horizontal="left" wrapText="1"/>
    </xf>
    <xf numFmtId="49" fontId="14" fillId="0" borderId="28" xfId="0" applyNumberFormat="1" applyFont="1" applyFill="1" applyBorder="1" applyAlignment="1">
      <alignment horizontal="left" wrapText="1"/>
    </xf>
    <xf numFmtId="49" fontId="6" fillId="0" borderId="6" xfId="0" applyNumberFormat="1" applyFont="1" applyBorder="1" applyAlignment="1">
      <alignment horizontal="left"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2" fontId="12" fillId="0" borderId="8" xfId="0" applyNumberFormat="1" applyFont="1" applyBorder="1" applyAlignment="1">
      <alignment horizontal="center" vertical="center" wrapText="1"/>
    </xf>
    <xf numFmtId="2" fontId="12" fillId="0" borderId="9" xfId="0" applyNumberFormat="1"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9" fillId="0" borderId="20" xfId="0" applyFont="1" applyBorder="1" applyAlignment="1">
      <alignment horizontal="center" vertical="top" wrapText="1"/>
    </xf>
    <xf numFmtId="0" fontId="9" fillId="0" borderId="0" xfId="0" applyFont="1" applyBorder="1" applyAlignment="1">
      <alignment horizontal="center" vertical="top" wrapText="1"/>
    </xf>
    <xf numFmtId="0" fontId="2" fillId="0" borderId="0" xfId="0" applyFont="1" applyAlignment="1">
      <alignment horizontal="center" vertical="center" wrapText="1"/>
    </xf>
    <xf numFmtId="0" fontId="2" fillId="0" borderId="2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wrapText="1"/>
    </xf>
    <xf numFmtId="49" fontId="0" fillId="0" borderId="26" xfId="0" applyNumberFormat="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0" fontId="3" fillId="0" borderId="0" xfId="0" applyFont="1" applyAlignment="1">
      <alignment horizontal="left"/>
    </xf>
    <xf numFmtId="49" fontId="0" fillId="0" borderId="26" xfId="0" applyNumberFormat="1" applyBorder="1" applyAlignment="1">
      <alignment horizontal="center" wrapText="1"/>
    </xf>
    <xf numFmtId="49" fontId="0" fillId="0" borderId="27" xfId="0" applyNumberFormat="1" applyBorder="1" applyAlignment="1">
      <alignment horizontal="center" wrapText="1"/>
    </xf>
    <xf numFmtId="49" fontId="0" fillId="0" borderId="28" xfId="0" applyNumberForma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19"/>
  <sheetViews>
    <sheetView tabSelected="1" zoomScale="115" zoomScaleNormal="115" workbookViewId="0">
      <pane xSplit="5" ySplit="9" topLeftCell="F10" activePane="bottomRight" state="frozen"/>
      <selection pane="topRight" activeCell="F1" sqref="F1"/>
      <selection pane="bottomLeft" activeCell="A10" sqref="A10"/>
      <selection pane="bottomRight" activeCell="P11" sqref="P11"/>
    </sheetView>
  </sheetViews>
  <sheetFormatPr defaultRowHeight="12.75" x14ac:dyDescent="0.2"/>
  <cols>
    <col min="1" max="1" width="3.140625" style="39" customWidth="1"/>
    <col min="2" max="2" width="13.28515625" style="39" customWidth="1"/>
    <col min="3" max="3" width="12.28515625" style="69" customWidth="1"/>
    <col min="4" max="4" width="15.85546875" style="69" customWidth="1"/>
    <col min="5" max="5" width="15.140625" style="69" customWidth="1"/>
    <col min="6" max="6" width="15.5703125" style="69" customWidth="1"/>
    <col min="7" max="7" width="13.28515625" style="69" customWidth="1"/>
    <col min="8" max="8" width="11" style="70" customWidth="1"/>
    <col min="9" max="9" width="11.140625" style="69" customWidth="1"/>
    <col min="10" max="10" width="4.5703125" style="69" customWidth="1"/>
    <col min="11" max="11" width="5.28515625" style="69" customWidth="1"/>
    <col min="12" max="13" width="8.7109375" style="69" customWidth="1"/>
    <col min="14" max="14" width="11" style="69" customWidth="1"/>
    <col min="15" max="15" width="7.42578125" style="69" customWidth="1"/>
    <col min="16" max="16" width="11.28515625" style="69" customWidth="1"/>
    <col min="17" max="17" width="13.140625" style="69" customWidth="1"/>
    <col min="18" max="18" width="7.5703125" style="69" customWidth="1"/>
    <col min="19" max="19" width="10.5703125" style="39" customWidth="1"/>
    <col min="20" max="20" width="11" style="39" customWidth="1"/>
    <col min="21" max="21" width="10" style="69" hidden="1" customWidth="1"/>
    <col min="22" max="22" width="13.42578125" style="39" hidden="1" customWidth="1"/>
    <col min="23" max="23" width="18.42578125" style="39" hidden="1" customWidth="1"/>
    <col min="24" max="24" width="11.7109375" style="39" customWidth="1"/>
    <col min="25" max="25" width="6.7109375" style="39" customWidth="1"/>
    <col min="26" max="26" width="16.85546875" style="39" customWidth="1"/>
    <col min="27" max="27" width="9.140625" style="39" customWidth="1"/>
    <col min="28" max="16384" width="9.140625" style="39"/>
  </cols>
  <sheetData>
    <row r="2" spans="1:28" ht="16.5" customHeight="1" x14ac:dyDescent="0.2">
      <c r="A2" s="81" t="s">
        <v>44</v>
      </c>
      <c r="B2" s="81"/>
      <c r="C2" s="81"/>
      <c r="D2" s="81"/>
      <c r="E2" s="81"/>
      <c r="F2" s="81"/>
      <c r="G2" s="81"/>
      <c r="H2" s="81"/>
      <c r="I2" s="81"/>
      <c r="J2" s="81"/>
      <c r="K2" s="81"/>
      <c r="L2" s="81"/>
      <c r="M2" s="81"/>
      <c r="N2" s="81"/>
      <c r="O2" s="81"/>
      <c r="P2" s="81"/>
      <c r="Q2" s="81"/>
      <c r="R2" s="81"/>
      <c r="S2" s="81"/>
      <c r="T2" s="81"/>
      <c r="U2" s="81"/>
      <c r="V2" s="81"/>
      <c r="W2" s="81"/>
      <c r="X2" s="81"/>
      <c r="Y2" s="81"/>
      <c r="Z2" s="81"/>
    </row>
    <row r="3" spans="1:28" s="71" customFormat="1" ht="30.75" customHeight="1" x14ac:dyDescent="0.2">
      <c r="A3" s="88" t="s">
        <v>34</v>
      </c>
      <c r="B3" s="88" t="s">
        <v>26</v>
      </c>
      <c r="C3" s="88" t="s">
        <v>28</v>
      </c>
      <c r="D3" s="88" t="s">
        <v>29</v>
      </c>
      <c r="E3" s="88" t="s">
        <v>30</v>
      </c>
      <c r="F3" s="82" t="s">
        <v>31</v>
      </c>
      <c r="G3" s="82"/>
      <c r="H3" s="82" t="s">
        <v>0</v>
      </c>
      <c r="I3" s="83"/>
      <c r="J3" s="83"/>
      <c r="K3" s="84"/>
      <c r="L3" s="82" t="s">
        <v>32</v>
      </c>
      <c r="M3" s="83"/>
      <c r="N3" s="83"/>
      <c r="O3" s="83"/>
      <c r="P3" s="83"/>
      <c r="Q3" s="83"/>
      <c r="R3" s="83"/>
      <c r="S3" s="83"/>
      <c r="T3" s="83"/>
      <c r="U3" s="83"/>
      <c r="V3" s="83"/>
      <c r="W3" s="84"/>
      <c r="X3" s="88" t="s">
        <v>33</v>
      </c>
      <c r="Y3" s="88" t="s">
        <v>8</v>
      </c>
      <c r="Z3" s="88" t="s">
        <v>9</v>
      </c>
    </row>
    <row r="4" spans="1:28" s="71" customFormat="1" ht="12" customHeight="1" x14ac:dyDescent="0.2">
      <c r="A4" s="89"/>
      <c r="B4" s="89"/>
      <c r="C4" s="89"/>
      <c r="D4" s="89"/>
      <c r="E4" s="89"/>
      <c r="F4" s="89"/>
      <c r="G4" s="89"/>
      <c r="H4" s="85"/>
      <c r="I4" s="86"/>
      <c r="J4" s="86"/>
      <c r="K4" s="87"/>
      <c r="L4" s="85"/>
      <c r="M4" s="86"/>
      <c r="N4" s="86"/>
      <c r="O4" s="86"/>
      <c r="P4" s="86"/>
      <c r="Q4" s="86"/>
      <c r="R4" s="86"/>
      <c r="S4" s="86"/>
      <c r="T4" s="86"/>
      <c r="U4" s="86"/>
      <c r="V4" s="86"/>
      <c r="W4" s="87"/>
      <c r="X4" s="89"/>
      <c r="Y4" s="89"/>
      <c r="Z4" s="89"/>
    </row>
    <row r="5" spans="1:28" s="71" customFormat="1" ht="15" customHeight="1" x14ac:dyDescent="0.2">
      <c r="A5" s="89"/>
      <c r="B5" s="89"/>
      <c r="C5" s="89"/>
      <c r="D5" s="89"/>
      <c r="E5" s="89"/>
      <c r="F5" s="89"/>
      <c r="G5" s="89"/>
      <c r="H5" s="90" t="s">
        <v>1</v>
      </c>
      <c r="I5" s="88" t="s">
        <v>2</v>
      </c>
      <c r="J5" s="88" t="s">
        <v>3</v>
      </c>
      <c r="K5" s="88" t="s">
        <v>4</v>
      </c>
      <c r="L5" s="82" t="s">
        <v>35</v>
      </c>
      <c r="M5" s="83"/>
      <c r="N5" s="84"/>
      <c r="O5" s="82" t="s">
        <v>36</v>
      </c>
      <c r="P5" s="83"/>
      <c r="Q5" s="84"/>
      <c r="R5" s="82" t="s">
        <v>37</v>
      </c>
      <c r="S5" s="83"/>
      <c r="T5" s="84"/>
      <c r="U5" s="82" t="s">
        <v>163</v>
      </c>
      <c r="V5" s="83"/>
      <c r="W5" s="84"/>
      <c r="X5" s="89"/>
      <c r="Y5" s="89"/>
      <c r="Z5" s="89"/>
    </row>
    <row r="6" spans="1:28" s="71" customFormat="1" ht="7.5" customHeight="1" x14ac:dyDescent="0.2">
      <c r="A6" s="89"/>
      <c r="B6" s="89"/>
      <c r="C6" s="89"/>
      <c r="D6" s="89"/>
      <c r="E6" s="89"/>
      <c r="F6" s="89"/>
      <c r="G6" s="89"/>
      <c r="H6" s="91"/>
      <c r="I6" s="89"/>
      <c r="J6" s="89"/>
      <c r="K6" s="89"/>
      <c r="L6" s="85"/>
      <c r="M6" s="86"/>
      <c r="N6" s="87"/>
      <c r="O6" s="85"/>
      <c r="P6" s="86"/>
      <c r="Q6" s="87"/>
      <c r="R6" s="85"/>
      <c r="S6" s="86"/>
      <c r="T6" s="87"/>
      <c r="U6" s="85"/>
      <c r="V6" s="86"/>
      <c r="W6" s="87"/>
      <c r="X6" s="89"/>
      <c r="Y6" s="89"/>
      <c r="Z6" s="89"/>
    </row>
    <row r="7" spans="1:28" s="71" customFormat="1" ht="21" customHeight="1" x14ac:dyDescent="0.2">
      <c r="A7" s="89"/>
      <c r="B7" s="89"/>
      <c r="C7" s="89"/>
      <c r="D7" s="89"/>
      <c r="E7" s="89"/>
      <c r="F7" s="89"/>
      <c r="G7" s="89"/>
      <c r="H7" s="91"/>
      <c r="I7" s="89"/>
      <c r="J7" s="89"/>
      <c r="K7" s="89"/>
      <c r="L7" s="88" t="s">
        <v>5</v>
      </c>
      <c r="M7" s="88" t="s">
        <v>6</v>
      </c>
      <c r="N7" s="88" t="s">
        <v>7</v>
      </c>
      <c r="O7" s="88" t="s">
        <v>5</v>
      </c>
      <c r="P7" s="88" t="s">
        <v>6</v>
      </c>
      <c r="Q7" s="88" t="s">
        <v>7</v>
      </c>
      <c r="R7" s="88" t="s">
        <v>5</v>
      </c>
      <c r="S7" s="88" t="s">
        <v>6</v>
      </c>
      <c r="T7" s="88" t="s">
        <v>7</v>
      </c>
      <c r="U7" s="88" t="s">
        <v>5</v>
      </c>
      <c r="V7" s="88" t="s">
        <v>6</v>
      </c>
      <c r="W7" s="88" t="s">
        <v>7</v>
      </c>
      <c r="X7" s="89"/>
      <c r="Y7" s="89"/>
      <c r="Z7" s="89"/>
    </row>
    <row r="8" spans="1:28" s="71" customFormat="1" ht="10.5" customHeight="1" thickBot="1" x14ac:dyDescent="0.25">
      <c r="A8" s="89"/>
      <c r="B8" s="89"/>
      <c r="C8" s="89"/>
      <c r="D8" s="89"/>
      <c r="E8" s="89"/>
      <c r="F8" s="89"/>
      <c r="G8" s="89"/>
      <c r="H8" s="91"/>
      <c r="I8" s="89"/>
      <c r="J8" s="89"/>
      <c r="K8" s="89"/>
      <c r="L8" s="89"/>
      <c r="M8" s="89"/>
      <c r="N8" s="89"/>
      <c r="O8" s="89"/>
      <c r="P8" s="89"/>
      <c r="Q8" s="89"/>
      <c r="R8" s="89"/>
      <c r="S8" s="89"/>
      <c r="T8" s="89"/>
      <c r="U8" s="89"/>
      <c r="V8" s="89"/>
      <c r="W8" s="89"/>
      <c r="X8" s="89"/>
      <c r="Y8" s="89"/>
      <c r="Z8" s="89"/>
    </row>
    <row r="9" spans="1:28" ht="17.25" customHeight="1" thickBot="1" x14ac:dyDescent="0.25">
      <c r="A9" s="40"/>
      <c r="B9" s="41">
        <v>1</v>
      </c>
      <c r="C9" s="42">
        <v>2</v>
      </c>
      <c r="D9" s="42">
        <v>3</v>
      </c>
      <c r="E9" s="42">
        <v>4</v>
      </c>
      <c r="F9" s="42">
        <v>5</v>
      </c>
      <c r="G9" s="43"/>
      <c r="H9" s="44" t="s">
        <v>10</v>
      </c>
      <c r="I9" s="42" t="s">
        <v>11</v>
      </c>
      <c r="J9" s="42" t="s">
        <v>12</v>
      </c>
      <c r="K9" s="42" t="s">
        <v>13</v>
      </c>
      <c r="L9" s="42" t="s">
        <v>14</v>
      </c>
      <c r="M9" s="42" t="s">
        <v>15</v>
      </c>
      <c r="N9" s="42" t="s">
        <v>16</v>
      </c>
      <c r="O9" s="42" t="s">
        <v>17</v>
      </c>
      <c r="P9" s="42" t="s">
        <v>18</v>
      </c>
      <c r="Q9" s="42" t="s">
        <v>19</v>
      </c>
      <c r="R9" s="42" t="s">
        <v>20</v>
      </c>
      <c r="S9" s="43" t="s">
        <v>21</v>
      </c>
      <c r="T9" s="43" t="s">
        <v>22</v>
      </c>
      <c r="U9" s="42" t="s">
        <v>20</v>
      </c>
      <c r="V9" s="43" t="s">
        <v>21</v>
      </c>
      <c r="W9" s="43" t="s">
        <v>22</v>
      </c>
      <c r="X9" s="43" t="s">
        <v>23</v>
      </c>
      <c r="Y9" s="43" t="s">
        <v>24</v>
      </c>
      <c r="Z9" s="45" t="s">
        <v>25</v>
      </c>
    </row>
    <row r="10" spans="1:28" ht="210" customHeight="1" x14ac:dyDescent="0.2">
      <c r="A10" s="38" t="s">
        <v>215</v>
      </c>
      <c r="B10" s="34" t="s">
        <v>164</v>
      </c>
      <c r="C10" s="34" t="s">
        <v>165</v>
      </c>
      <c r="D10" s="35" t="s">
        <v>38</v>
      </c>
      <c r="E10" s="35" t="s">
        <v>171</v>
      </c>
      <c r="F10" s="35" t="s">
        <v>39</v>
      </c>
      <c r="G10" s="34" t="s">
        <v>477</v>
      </c>
      <c r="H10" s="46">
        <v>255482</v>
      </c>
      <c r="I10" s="47">
        <v>170322</v>
      </c>
      <c r="J10" s="47">
        <v>0</v>
      </c>
      <c r="K10" s="47">
        <v>0</v>
      </c>
      <c r="L10" s="48" t="s">
        <v>40</v>
      </c>
      <c r="M10" s="48" t="s">
        <v>47</v>
      </c>
      <c r="N10" s="47">
        <v>425804</v>
      </c>
      <c r="O10" s="47"/>
      <c r="P10" s="47"/>
      <c r="Q10" s="47"/>
      <c r="R10" s="47"/>
      <c r="S10" s="47"/>
      <c r="T10" s="47"/>
      <c r="U10" s="47"/>
      <c r="V10" s="47"/>
      <c r="W10" s="47"/>
      <c r="X10" s="34" t="s">
        <v>129</v>
      </c>
      <c r="Y10" s="34"/>
      <c r="Z10" s="34" t="s">
        <v>391</v>
      </c>
      <c r="AA10" s="49"/>
      <c r="AB10" s="49"/>
    </row>
    <row r="11" spans="1:28" ht="252.75" customHeight="1" x14ac:dyDescent="0.2">
      <c r="A11" s="38" t="s">
        <v>216</v>
      </c>
      <c r="B11" s="34" t="s">
        <v>164</v>
      </c>
      <c r="C11" s="34" t="s">
        <v>165</v>
      </c>
      <c r="D11" s="35" t="s">
        <v>41</v>
      </c>
      <c r="E11" s="35" t="s">
        <v>171</v>
      </c>
      <c r="F11" s="34" t="s">
        <v>42</v>
      </c>
      <c r="G11" s="34" t="s">
        <v>477</v>
      </c>
      <c r="H11" s="46">
        <v>394535</v>
      </c>
      <c r="I11" s="47">
        <v>263023</v>
      </c>
      <c r="J11" s="47">
        <v>0</v>
      </c>
      <c r="K11" s="47">
        <v>0</v>
      </c>
      <c r="L11" s="50" t="s">
        <v>40</v>
      </c>
      <c r="M11" s="48" t="s">
        <v>49</v>
      </c>
      <c r="N11" s="47">
        <v>657558</v>
      </c>
      <c r="O11" s="47"/>
      <c r="P11" s="47"/>
      <c r="Q11" s="47"/>
      <c r="R11" s="47"/>
      <c r="S11" s="47"/>
      <c r="T11" s="47"/>
      <c r="U11" s="47"/>
      <c r="V11" s="47"/>
      <c r="W11" s="47"/>
      <c r="X11" s="34" t="s">
        <v>129</v>
      </c>
      <c r="Y11" s="34"/>
      <c r="Z11" s="50" t="s">
        <v>392</v>
      </c>
      <c r="AA11" s="49"/>
      <c r="AB11" s="49"/>
    </row>
    <row r="12" spans="1:28" ht="204.75" customHeight="1" x14ac:dyDescent="0.2">
      <c r="A12" s="38" t="s">
        <v>217</v>
      </c>
      <c r="B12" s="34" t="s">
        <v>164</v>
      </c>
      <c r="C12" s="34" t="s">
        <v>165</v>
      </c>
      <c r="D12" s="35" t="s">
        <v>45</v>
      </c>
      <c r="E12" s="35" t="s">
        <v>171</v>
      </c>
      <c r="F12" s="34" t="s">
        <v>46</v>
      </c>
      <c r="G12" s="34" t="s">
        <v>477</v>
      </c>
      <c r="H12" s="46">
        <v>420000</v>
      </c>
      <c r="I12" s="47">
        <v>280000</v>
      </c>
      <c r="J12" s="47">
        <v>0</v>
      </c>
      <c r="K12" s="47">
        <v>0</v>
      </c>
      <c r="L12" s="50" t="s">
        <v>40</v>
      </c>
      <c r="M12" s="50" t="s">
        <v>49</v>
      </c>
      <c r="N12" s="47">
        <v>700000</v>
      </c>
      <c r="O12" s="47"/>
      <c r="P12" s="47"/>
      <c r="Q12" s="47"/>
      <c r="R12" s="47"/>
      <c r="S12" s="47"/>
      <c r="T12" s="47"/>
      <c r="U12" s="47"/>
      <c r="V12" s="47"/>
      <c r="W12" s="47"/>
      <c r="X12" s="34" t="s">
        <v>129</v>
      </c>
      <c r="Y12" s="34"/>
      <c r="Z12" s="34" t="s">
        <v>393</v>
      </c>
      <c r="AA12" s="49"/>
      <c r="AB12" s="49"/>
    </row>
    <row r="13" spans="1:28" ht="249.75" customHeight="1" x14ac:dyDescent="0.2">
      <c r="A13" s="38" t="s">
        <v>218</v>
      </c>
      <c r="B13" s="34" t="s">
        <v>342</v>
      </c>
      <c r="C13" s="34" t="s">
        <v>343</v>
      </c>
      <c r="D13" s="34" t="s">
        <v>75</v>
      </c>
      <c r="E13" s="34" t="s">
        <v>125</v>
      </c>
      <c r="F13" s="34" t="s">
        <v>43</v>
      </c>
      <c r="G13" s="34" t="s">
        <v>478</v>
      </c>
      <c r="H13" s="46">
        <v>283419</v>
      </c>
      <c r="I13" s="47">
        <v>188946</v>
      </c>
      <c r="J13" s="47">
        <v>0</v>
      </c>
      <c r="K13" s="47">
        <v>0</v>
      </c>
      <c r="L13" s="50" t="s">
        <v>40</v>
      </c>
      <c r="M13" s="50" t="s">
        <v>48</v>
      </c>
      <c r="N13" s="47">
        <v>472365</v>
      </c>
      <c r="O13" s="47"/>
      <c r="P13" s="47"/>
      <c r="Q13" s="47"/>
      <c r="R13" s="47"/>
      <c r="S13" s="47"/>
      <c r="T13" s="47"/>
      <c r="U13" s="47"/>
      <c r="V13" s="47"/>
      <c r="W13" s="47"/>
      <c r="X13" s="34" t="s">
        <v>129</v>
      </c>
      <c r="Y13" s="34"/>
      <c r="Z13" s="34" t="s">
        <v>394</v>
      </c>
      <c r="AA13" s="49"/>
      <c r="AB13" s="49"/>
    </row>
    <row r="14" spans="1:28" ht="264" customHeight="1" x14ac:dyDescent="0.2">
      <c r="A14" s="38" t="s">
        <v>219</v>
      </c>
      <c r="B14" s="34" t="s">
        <v>161</v>
      </c>
      <c r="C14" s="34" t="s">
        <v>157</v>
      </c>
      <c r="D14" s="34" t="s">
        <v>53</v>
      </c>
      <c r="E14" s="34" t="s">
        <v>126</v>
      </c>
      <c r="F14" s="34" t="s">
        <v>52</v>
      </c>
      <c r="G14" s="34" t="s">
        <v>475</v>
      </c>
      <c r="H14" s="46">
        <v>1170000</v>
      </c>
      <c r="I14" s="47">
        <v>130000</v>
      </c>
      <c r="J14" s="47" t="s">
        <v>27</v>
      </c>
      <c r="K14" s="47" t="s">
        <v>27</v>
      </c>
      <c r="L14" s="34" t="s">
        <v>40</v>
      </c>
      <c r="M14" s="34" t="s">
        <v>49</v>
      </c>
      <c r="N14" s="47">
        <v>1300000</v>
      </c>
      <c r="O14" s="47"/>
      <c r="P14" s="47"/>
      <c r="Q14" s="47"/>
      <c r="R14" s="47"/>
      <c r="S14" s="47"/>
      <c r="T14" s="47"/>
      <c r="U14" s="47"/>
      <c r="V14" s="47"/>
      <c r="W14" s="47"/>
      <c r="X14" s="34" t="s">
        <v>129</v>
      </c>
      <c r="Y14" s="34"/>
      <c r="Z14" s="50" t="s">
        <v>397</v>
      </c>
      <c r="AA14" s="49"/>
      <c r="AB14" s="49"/>
    </row>
    <row r="15" spans="1:28" ht="183.75" customHeight="1" x14ac:dyDescent="0.2">
      <c r="A15" s="38" t="s">
        <v>220</v>
      </c>
      <c r="B15" s="34" t="s">
        <v>156</v>
      </c>
      <c r="C15" s="34" t="s">
        <v>160</v>
      </c>
      <c r="D15" s="34" t="s">
        <v>395</v>
      </c>
      <c r="E15" s="34" t="s">
        <v>398</v>
      </c>
      <c r="F15" s="34" t="s">
        <v>399</v>
      </c>
      <c r="G15" s="34" t="s">
        <v>479</v>
      </c>
      <c r="H15" s="36">
        <v>427500</v>
      </c>
      <c r="I15" s="36">
        <v>22500</v>
      </c>
      <c r="J15" s="47"/>
      <c r="K15" s="47"/>
      <c r="L15" s="34"/>
      <c r="M15" s="34"/>
      <c r="N15" s="47">
        <v>450000</v>
      </c>
      <c r="O15" s="47"/>
      <c r="P15" s="47"/>
      <c r="Q15" s="47"/>
      <c r="R15" s="47"/>
      <c r="S15" s="47"/>
      <c r="T15" s="47"/>
      <c r="U15" s="47"/>
      <c r="V15" s="47"/>
      <c r="W15" s="47"/>
      <c r="X15" s="34"/>
      <c r="Y15" s="34"/>
      <c r="Z15" s="47" t="s">
        <v>396</v>
      </c>
      <c r="AA15" s="49"/>
      <c r="AB15" s="49"/>
    </row>
    <row r="16" spans="1:28" ht="327" customHeight="1" x14ac:dyDescent="0.2">
      <c r="A16" s="38" t="s">
        <v>25</v>
      </c>
      <c r="B16" s="34" t="s">
        <v>156</v>
      </c>
      <c r="C16" s="34" t="s">
        <v>160</v>
      </c>
      <c r="D16" s="34" t="s">
        <v>402</v>
      </c>
      <c r="E16" s="34" t="s">
        <v>398</v>
      </c>
      <c r="F16" s="34" t="s">
        <v>399</v>
      </c>
      <c r="G16" s="34" t="s">
        <v>480</v>
      </c>
      <c r="H16" s="36">
        <v>703000</v>
      </c>
      <c r="I16" s="36">
        <v>37000</v>
      </c>
      <c r="J16" s="47"/>
      <c r="K16" s="47"/>
      <c r="L16" s="34"/>
      <c r="M16" s="34"/>
      <c r="N16" s="47">
        <v>740000</v>
      </c>
      <c r="O16" s="47"/>
      <c r="P16" s="47"/>
      <c r="Q16" s="47"/>
      <c r="R16" s="47"/>
      <c r="S16" s="47"/>
      <c r="T16" s="47"/>
      <c r="U16" s="47"/>
      <c r="V16" s="47"/>
      <c r="W16" s="47"/>
      <c r="X16" s="34"/>
      <c r="Y16" s="34"/>
      <c r="Z16" s="47" t="s">
        <v>396</v>
      </c>
      <c r="AA16" s="49"/>
      <c r="AB16" s="49"/>
    </row>
    <row r="17" spans="1:28" ht="148.5" customHeight="1" x14ac:dyDescent="0.2">
      <c r="A17" s="38" t="s">
        <v>221</v>
      </c>
      <c r="B17" s="34" t="s">
        <v>168</v>
      </c>
      <c r="C17" s="34" t="s">
        <v>169</v>
      </c>
      <c r="D17" s="34" t="s">
        <v>78</v>
      </c>
      <c r="E17" s="34" t="s">
        <v>170</v>
      </c>
      <c r="F17" s="34" t="s">
        <v>79</v>
      </c>
      <c r="G17" s="34" t="s">
        <v>476</v>
      </c>
      <c r="H17" s="51">
        <f>1290000-3936</f>
        <v>1286064</v>
      </c>
      <c r="I17" s="51">
        <v>213936</v>
      </c>
      <c r="J17" s="46">
        <v>0</v>
      </c>
      <c r="K17" s="47">
        <v>0</v>
      </c>
      <c r="L17" s="34" t="s">
        <v>40</v>
      </c>
      <c r="M17" s="34" t="s">
        <v>49</v>
      </c>
      <c r="N17" s="47">
        <v>1500000</v>
      </c>
      <c r="O17" s="47"/>
      <c r="P17" s="47"/>
      <c r="Q17" s="47"/>
      <c r="R17" s="47"/>
      <c r="S17" s="47"/>
      <c r="T17" s="47"/>
      <c r="U17" s="47"/>
      <c r="V17" s="47"/>
      <c r="W17" s="47"/>
      <c r="X17" s="34" t="s">
        <v>129</v>
      </c>
      <c r="Y17" s="34"/>
      <c r="Z17" s="34" t="s">
        <v>403</v>
      </c>
      <c r="AA17" s="49"/>
      <c r="AB17" s="49"/>
    </row>
    <row r="18" spans="1:28" ht="93.75" customHeight="1" x14ac:dyDescent="0.2">
      <c r="A18" s="38" t="s">
        <v>222</v>
      </c>
      <c r="B18" s="34" t="s">
        <v>168</v>
      </c>
      <c r="C18" s="34" t="s">
        <v>169</v>
      </c>
      <c r="D18" s="34" t="s">
        <v>388</v>
      </c>
      <c r="E18" s="34" t="s">
        <v>170</v>
      </c>
      <c r="F18" s="34" t="s">
        <v>108</v>
      </c>
      <c r="G18" s="34" t="s">
        <v>481</v>
      </c>
      <c r="H18" s="52">
        <v>320000</v>
      </c>
      <c r="I18" s="53">
        <v>80000</v>
      </c>
      <c r="J18" s="47"/>
      <c r="K18" s="47"/>
      <c r="L18" s="34" t="s">
        <v>40</v>
      </c>
      <c r="M18" s="34" t="s">
        <v>47</v>
      </c>
      <c r="N18" s="47">
        <v>400000</v>
      </c>
      <c r="O18" s="47"/>
      <c r="P18" s="47"/>
      <c r="Q18" s="47"/>
      <c r="R18" s="47"/>
      <c r="S18" s="47"/>
      <c r="T18" s="47"/>
      <c r="U18" s="47"/>
      <c r="V18" s="47"/>
      <c r="W18" s="47"/>
      <c r="X18" s="34" t="s">
        <v>129</v>
      </c>
      <c r="Y18" s="34"/>
      <c r="Z18" s="34" t="s">
        <v>404</v>
      </c>
      <c r="AA18" s="49"/>
      <c r="AB18" s="49"/>
    </row>
    <row r="19" spans="1:28" ht="196.5" customHeight="1" x14ac:dyDescent="0.2">
      <c r="A19" s="38" t="s">
        <v>223</v>
      </c>
      <c r="B19" s="34" t="s">
        <v>168</v>
      </c>
      <c r="C19" s="34" t="s">
        <v>169</v>
      </c>
      <c r="D19" s="34" t="s">
        <v>389</v>
      </c>
      <c r="E19" s="34" t="s">
        <v>170</v>
      </c>
      <c r="F19" s="34" t="s">
        <v>106</v>
      </c>
      <c r="G19" s="34" t="s">
        <v>481</v>
      </c>
      <c r="H19" s="46">
        <v>320000</v>
      </c>
      <c r="I19" s="47">
        <v>80000</v>
      </c>
      <c r="J19" s="47"/>
      <c r="K19" s="47"/>
      <c r="L19" s="34" t="s">
        <v>40</v>
      </c>
      <c r="M19" s="34" t="s">
        <v>47</v>
      </c>
      <c r="N19" s="47">
        <v>400000</v>
      </c>
      <c r="O19" s="47"/>
      <c r="P19" s="47"/>
      <c r="Q19" s="47"/>
      <c r="R19" s="47"/>
      <c r="S19" s="47"/>
      <c r="T19" s="47"/>
      <c r="U19" s="47"/>
      <c r="V19" s="47"/>
      <c r="W19" s="47"/>
      <c r="X19" s="34" t="s">
        <v>129</v>
      </c>
      <c r="Y19" s="34"/>
      <c r="Z19" s="34" t="s">
        <v>405</v>
      </c>
      <c r="AA19" s="49"/>
      <c r="AB19" s="49"/>
    </row>
    <row r="20" spans="1:28" ht="28.5" customHeight="1" x14ac:dyDescent="0.2">
      <c r="A20" s="78" t="s">
        <v>474</v>
      </c>
      <c r="B20" s="79"/>
      <c r="C20" s="79"/>
      <c r="D20" s="79"/>
      <c r="E20" s="79"/>
      <c r="F20" s="79"/>
      <c r="G20" s="80"/>
      <c r="H20" s="54">
        <f>SUM(H10:H19)</f>
        <v>5580000</v>
      </c>
      <c r="I20" s="54">
        <f>SUM(I10:I19)</f>
        <v>1465727</v>
      </c>
      <c r="J20" s="47"/>
      <c r="K20" s="47"/>
      <c r="L20" s="34"/>
      <c r="M20" s="34"/>
      <c r="N20" s="47"/>
      <c r="O20" s="47"/>
      <c r="P20" s="47"/>
      <c r="Q20" s="47"/>
      <c r="R20" s="47"/>
      <c r="S20" s="47"/>
      <c r="T20" s="47"/>
      <c r="U20" s="47"/>
      <c r="V20" s="47"/>
      <c r="W20" s="47"/>
      <c r="X20" s="34"/>
      <c r="Y20" s="34"/>
      <c r="Z20" s="34"/>
      <c r="AA20" s="49"/>
      <c r="AB20" s="49"/>
    </row>
    <row r="21" spans="1:28" ht="273" customHeight="1" x14ac:dyDescent="0.2">
      <c r="A21" s="38" t="s">
        <v>224</v>
      </c>
      <c r="B21" s="34" t="s">
        <v>158</v>
      </c>
      <c r="C21" s="34" t="s">
        <v>159</v>
      </c>
      <c r="D21" s="34" t="s">
        <v>54</v>
      </c>
      <c r="E21" s="34" t="s">
        <v>166</v>
      </c>
      <c r="F21" s="34" t="s">
        <v>55</v>
      </c>
      <c r="G21" s="34" t="s">
        <v>385</v>
      </c>
      <c r="H21" s="46"/>
      <c r="I21" s="47"/>
      <c r="J21" s="47">
        <v>0</v>
      </c>
      <c r="K21" s="47">
        <v>0</v>
      </c>
      <c r="L21" s="34" t="s">
        <v>56</v>
      </c>
      <c r="M21" s="34" t="s">
        <v>57</v>
      </c>
      <c r="N21" s="47">
        <v>2000000</v>
      </c>
      <c r="O21" s="47"/>
      <c r="P21" s="47"/>
      <c r="Q21" s="47"/>
      <c r="R21" s="47"/>
      <c r="S21" s="47"/>
      <c r="T21" s="47"/>
      <c r="U21" s="47"/>
      <c r="V21" s="47"/>
      <c r="W21" s="47"/>
      <c r="X21" s="34" t="s">
        <v>129</v>
      </c>
      <c r="Y21" s="34"/>
      <c r="Z21" s="50" t="s">
        <v>406</v>
      </c>
      <c r="AA21" s="49"/>
      <c r="AB21" s="49"/>
    </row>
    <row r="22" spans="1:28" ht="189.75" customHeight="1" x14ac:dyDescent="0.2">
      <c r="A22" s="38" t="s">
        <v>225</v>
      </c>
      <c r="B22" s="34" t="s">
        <v>158</v>
      </c>
      <c r="C22" s="34" t="s">
        <v>159</v>
      </c>
      <c r="D22" s="34" t="s">
        <v>61</v>
      </c>
      <c r="E22" s="34" t="s">
        <v>166</v>
      </c>
      <c r="F22" s="34" t="s">
        <v>58</v>
      </c>
      <c r="G22" s="34" t="s">
        <v>385</v>
      </c>
      <c r="H22" s="46"/>
      <c r="I22" s="47"/>
      <c r="J22" s="47">
        <v>0</v>
      </c>
      <c r="K22" s="47">
        <v>0</v>
      </c>
      <c r="L22" s="34" t="s">
        <v>59</v>
      </c>
      <c r="M22" s="34" t="s">
        <v>60</v>
      </c>
      <c r="N22" s="47">
        <v>100000</v>
      </c>
      <c r="O22" s="47"/>
      <c r="P22" s="47"/>
      <c r="Q22" s="47"/>
      <c r="R22" s="47"/>
      <c r="S22" s="47"/>
      <c r="T22" s="47"/>
      <c r="U22" s="47"/>
      <c r="V22" s="47"/>
      <c r="W22" s="47"/>
      <c r="X22" s="34" t="s">
        <v>129</v>
      </c>
      <c r="Y22" s="34"/>
      <c r="Z22" s="34" t="s">
        <v>407</v>
      </c>
      <c r="AA22" s="49"/>
      <c r="AB22" s="49"/>
    </row>
    <row r="23" spans="1:28" ht="273.75" customHeight="1" x14ac:dyDescent="0.2">
      <c r="A23" s="55" t="s">
        <v>226</v>
      </c>
      <c r="B23" s="37" t="s">
        <v>158</v>
      </c>
      <c r="C23" s="37" t="s">
        <v>159</v>
      </c>
      <c r="D23" s="37" t="s">
        <v>408</v>
      </c>
      <c r="E23" s="37" t="s">
        <v>166</v>
      </c>
      <c r="F23" s="37" t="s">
        <v>62</v>
      </c>
      <c r="G23" s="37" t="s">
        <v>385</v>
      </c>
      <c r="H23" s="56"/>
      <c r="I23" s="57"/>
      <c r="J23" s="57">
        <v>0</v>
      </c>
      <c r="K23" s="57">
        <v>0</v>
      </c>
      <c r="L23" s="37" t="s">
        <v>63</v>
      </c>
      <c r="M23" s="37" t="s">
        <v>60</v>
      </c>
      <c r="N23" s="57">
        <v>180000</v>
      </c>
      <c r="O23" s="57"/>
      <c r="P23" s="57"/>
      <c r="Q23" s="57"/>
      <c r="R23" s="57"/>
      <c r="S23" s="57"/>
      <c r="T23" s="57"/>
      <c r="U23" s="57"/>
      <c r="V23" s="57"/>
      <c r="W23" s="57"/>
      <c r="X23" s="37" t="s">
        <v>129</v>
      </c>
      <c r="Y23" s="37"/>
      <c r="Z23" s="58" t="s">
        <v>409</v>
      </c>
      <c r="AA23" s="49"/>
      <c r="AB23" s="49"/>
    </row>
    <row r="24" spans="1:28" ht="35.25" customHeight="1" x14ac:dyDescent="0.2">
      <c r="A24" s="72" t="s">
        <v>410</v>
      </c>
      <c r="B24" s="73"/>
      <c r="C24" s="73"/>
      <c r="D24" s="73"/>
      <c r="E24" s="73"/>
      <c r="F24" s="73"/>
      <c r="G24" s="74"/>
      <c r="H24" s="59">
        <f>SUM(H21:H23)</f>
        <v>0</v>
      </c>
      <c r="I24" s="59">
        <f>SUM(I21:I23)</f>
        <v>0</v>
      </c>
      <c r="J24" s="60"/>
      <c r="K24" s="60"/>
      <c r="L24" s="34"/>
      <c r="M24" s="34"/>
      <c r="N24" s="60"/>
      <c r="O24" s="60"/>
      <c r="P24" s="60"/>
      <c r="Q24" s="60"/>
      <c r="R24" s="60"/>
      <c r="S24" s="60"/>
      <c r="T24" s="60"/>
      <c r="U24" s="60"/>
      <c r="V24" s="60"/>
      <c r="W24" s="60"/>
      <c r="X24" s="34"/>
      <c r="Y24" s="34"/>
      <c r="Z24" s="34"/>
      <c r="AA24" s="49"/>
      <c r="AB24" s="49"/>
    </row>
    <row r="25" spans="1:28" ht="143.25" customHeight="1" x14ac:dyDescent="0.2">
      <c r="A25" s="38" t="s">
        <v>227</v>
      </c>
      <c r="B25" s="34" t="s">
        <v>164</v>
      </c>
      <c r="C25" s="34" t="s">
        <v>165</v>
      </c>
      <c r="D25" s="34" t="s">
        <v>70</v>
      </c>
      <c r="E25" s="35" t="s">
        <v>171</v>
      </c>
      <c r="F25" s="34" t="s">
        <v>72</v>
      </c>
      <c r="G25" s="34" t="s">
        <v>383</v>
      </c>
      <c r="H25" s="46">
        <v>0</v>
      </c>
      <c r="I25" s="47">
        <f>150000</f>
        <v>150000</v>
      </c>
      <c r="J25" s="47">
        <v>0</v>
      </c>
      <c r="K25" s="47">
        <v>0</v>
      </c>
      <c r="L25" s="34" t="s">
        <v>40</v>
      </c>
      <c r="M25" s="34" t="s">
        <v>73</v>
      </c>
      <c r="N25" s="47">
        <v>150000</v>
      </c>
      <c r="O25" s="47"/>
      <c r="P25" s="47"/>
      <c r="Q25" s="47"/>
      <c r="R25" s="47"/>
      <c r="S25" s="47"/>
      <c r="T25" s="47"/>
      <c r="U25" s="47"/>
      <c r="V25" s="47"/>
      <c r="W25" s="47"/>
      <c r="X25" s="34" t="s">
        <v>129</v>
      </c>
      <c r="Y25" s="34"/>
      <c r="Z25" s="34" t="s">
        <v>133</v>
      </c>
      <c r="AA25" s="49"/>
      <c r="AB25" s="49"/>
    </row>
    <row r="26" spans="1:28" ht="141" customHeight="1" x14ac:dyDescent="0.2">
      <c r="A26" s="38"/>
      <c r="B26" s="34" t="s">
        <v>164</v>
      </c>
      <c r="C26" s="34" t="s">
        <v>165</v>
      </c>
      <c r="D26" s="34" t="s">
        <v>440</v>
      </c>
      <c r="E26" s="35" t="s">
        <v>171</v>
      </c>
      <c r="F26" s="34" t="s">
        <v>441</v>
      </c>
      <c r="G26" s="34" t="s">
        <v>383</v>
      </c>
      <c r="H26" s="46"/>
      <c r="I26" s="47">
        <v>60000</v>
      </c>
      <c r="J26" s="47"/>
      <c r="K26" s="47"/>
      <c r="L26" s="34"/>
      <c r="M26" s="34"/>
      <c r="N26" s="47">
        <v>60000</v>
      </c>
      <c r="O26" s="47"/>
      <c r="P26" s="47"/>
      <c r="Q26" s="47"/>
      <c r="R26" s="47"/>
      <c r="S26" s="47"/>
      <c r="T26" s="47"/>
      <c r="U26" s="47"/>
      <c r="V26" s="47"/>
      <c r="W26" s="47"/>
      <c r="X26" s="34"/>
      <c r="Y26" s="34"/>
      <c r="Z26" s="34"/>
      <c r="AA26" s="49"/>
      <c r="AB26" s="49"/>
    </row>
    <row r="27" spans="1:28" ht="78" customHeight="1" x14ac:dyDescent="0.2">
      <c r="A27" s="38" t="s">
        <v>228</v>
      </c>
      <c r="B27" s="34" t="s">
        <v>341</v>
      </c>
      <c r="C27" s="34" t="s">
        <v>128</v>
      </c>
      <c r="D27" s="34" t="s">
        <v>71</v>
      </c>
      <c r="E27" s="34" t="s">
        <v>167</v>
      </c>
      <c r="F27" s="34" t="s">
        <v>58</v>
      </c>
      <c r="G27" s="34" t="s">
        <v>384</v>
      </c>
      <c r="H27" s="46">
        <v>0</v>
      </c>
      <c r="I27" s="47">
        <v>80000</v>
      </c>
      <c r="J27" s="47">
        <v>0</v>
      </c>
      <c r="K27" s="47">
        <v>0</v>
      </c>
      <c r="L27" s="34" t="s">
        <v>74</v>
      </c>
      <c r="M27" s="34" t="s">
        <v>49</v>
      </c>
      <c r="N27" s="47">
        <v>80000</v>
      </c>
      <c r="O27" s="47"/>
      <c r="P27" s="47"/>
      <c r="Q27" s="47"/>
      <c r="R27" s="47"/>
      <c r="S27" s="47"/>
      <c r="T27" s="47"/>
      <c r="U27" s="47"/>
      <c r="V27" s="47"/>
      <c r="W27" s="47"/>
      <c r="X27" s="34" t="s">
        <v>129</v>
      </c>
      <c r="Y27" s="34"/>
      <c r="Z27" s="34" t="s">
        <v>134</v>
      </c>
      <c r="AA27" s="49"/>
      <c r="AB27" s="49"/>
    </row>
    <row r="28" spans="1:28" ht="81.75" customHeight="1" x14ac:dyDescent="0.2">
      <c r="A28" s="38"/>
      <c r="B28" s="34"/>
      <c r="C28" s="34" t="s">
        <v>128</v>
      </c>
      <c r="D28" s="34" t="s">
        <v>422</v>
      </c>
      <c r="E28" s="34"/>
      <c r="F28" s="34" t="s">
        <v>58</v>
      </c>
      <c r="G28" s="34" t="s">
        <v>384</v>
      </c>
      <c r="H28" s="46"/>
      <c r="I28" s="47">
        <v>15000</v>
      </c>
      <c r="J28" s="47"/>
      <c r="K28" s="47"/>
      <c r="L28" s="34"/>
      <c r="M28" s="34"/>
      <c r="N28" s="47">
        <v>15000</v>
      </c>
      <c r="O28" s="47"/>
      <c r="P28" s="47"/>
      <c r="Q28" s="47"/>
      <c r="R28" s="47"/>
      <c r="S28" s="47"/>
      <c r="T28" s="47"/>
      <c r="U28" s="47"/>
      <c r="V28" s="47"/>
      <c r="W28" s="47"/>
      <c r="X28" s="34"/>
      <c r="Y28" s="34"/>
      <c r="Z28" s="34"/>
      <c r="AA28" s="49"/>
      <c r="AB28" s="49"/>
    </row>
    <row r="29" spans="1:28" ht="38.25" x14ac:dyDescent="0.2">
      <c r="A29" s="38"/>
      <c r="B29" s="34"/>
      <c r="C29" s="34"/>
      <c r="D29" s="34" t="s">
        <v>428</v>
      </c>
      <c r="E29" s="34"/>
      <c r="F29" s="34" t="s">
        <v>415</v>
      </c>
      <c r="G29" s="34" t="s">
        <v>429</v>
      </c>
      <c r="H29" s="46"/>
      <c r="I29" s="47">
        <f>20000-10000+20000+10661-727</f>
        <v>39934</v>
      </c>
      <c r="J29" s="47"/>
      <c r="K29" s="47"/>
      <c r="L29" s="34"/>
      <c r="M29" s="34"/>
      <c r="N29" s="47">
        <v>20000</v>
      </c>
      <c r="O29" s="47"/>
      <c r="P29" s="47"/>
      <c r="Q29" s="47"/>
      <c r="R29" s="47"/>
      <c r="S29" s="47"/>
      <c r="T29" s="47"/>
      <c r="U29" s="47"/>
      <c r="V29" s="47"/>
      <c r="W29" s="47"/>
      <c r="X29" s="34"/>
      <c r="Y29" s="34"/>
      <c r="Z29" s="34"/>
      <c r="AA29" s="49"/>
      <c r="AB29" s="49"/>
    </row>
    <row r="30" spans="1:28" ht="63.75" customHeight="1" x14ac:dyDescent="0.2">
      <c r="A30" s="38"/>
      <c r="B30" s="34"/>
      <c r="C30" s="34"/>
      <c r="D30" s="34" t="s">
        <v>467</v>
      </c>
      <c r="E30" s="34"/>
      <c r="F30" s="34" t="s">
        <v>415</v>
      </c>
      <c r="G30" s="34" t="s">
        <v>386</v>
      </c>
      <c r="H30" s="46"/>
      <c r="I30" s="47">
        <v>10000</v>
      </c>
      <c r="J30" s="47"/>
      <c r="K30" s="47"/>
      <c r="L30" s="34"/>
      <c r="M30" s="34"/>
      <c r="N30" s="47"/>
      <c r="O30" s="47"/>
      <c r="P30" s="47"/>
      <c r="Q30" s="47"/>
      <c r="R30" s="47"/>
      <c r="S30" s="47"/>
      <c r="T30" s="47"/>
      <c r="U30" s="47"/>
      <c r="V30" s="47"/>
      <c r="W30" s="47"/>
      <c r="X30" s="34"/>
      <c r="Y30" s="34"/>
      <c r="Z30" s="34"/>
      <c r="AA30" s="49"/>
      <c r="AB30" s="49"/>
    </row>
    <row r="31" spans="1:28" ht="63.75" x14ac:dyDescent="0.2">
      <c r="A31" s="38"/>
      <c r="B31" s="34"/>
      <c r="C31" s="34"/>
      <c r="D31" s="34" t="s">
        <v>426</v>
      </c>
      <c r="E31" s="34"/>
      <c r="F31" s="34" t="s">
        <v>415</v>
      </c>
      <c r="G31" s="34" t="s">
        <v>427</v>
      </c>
      <c r="H31" s="46"/>
      <c r="I31" s="47">
        <v>40000</v>
      </c>
      <c r="J31" s="47"/>
      <c r="K31" s="47"/>
      <c r="L31" s="34"/>
      <c r="M31" s="34"/>
      <c r="N31" s="47">
        <v>40000</v>
      </c>
      <c r="O31" s="47"/>
      <c r="P31" s="47"/>
      <c r="Q31" s="47"/>
      <c r="R31" s="47"/>
      <c r="S31" s="47"/>
      <c r="T31" s="47"/>
      <c r="U31" s="47"/>
      <c r="V31" s="47"/>
      <c r="W31" s="47"/>
      <c r="X31" s="34"/>
      <c r="Y31" s="34"/>
      <c r="Z31" s="34"/>
      <c r="AA31" s="49"/>
      <c r="AB31" s="49"/>
    </row>
    <row r="32" spans="1:28" ht="381.75" customHeight="1" x14ac:dyDescent="0.2">
      <c r="A32" s="38" t="s">
        <v>23</v>
      </c>
      <c r="B32" s="34" t="s">
        <v>156</v>
      </c>
      <c r="C32" s="34" t="s">
        <v>160</v>
      </c>
      <c r="D32" s="34" t="s">
        <v>400</v>
      </c>
      <c r="E32" s="34" t="s">
        <v>398</v>
      </c>
      <c r="F32" s="34" t="s">
        <v>399</v>
      </c>
      <c r="G32" s="34" t="s">
        <v>401</v>
      </c>
      <c r="H32" s="36"/>
      <c r="I32" s="36">
        <v>220000</v>
      </c>
      <c r="J32" s="47"/>
      <c r="K32" s="47"/>
      <c r="L32" s="34"/>
      <c r="M32" s="34"/>
      <c r="N32" s="47">
        <v>220000</v>
      </c>
      <c r="O32" s="47"/>
      <c r="P32" s="47"/>
      <c r="Q32" s="47"/>
      <c r="R32" s="47"/>
      <c r="S32" s="47"/>
      <c r="T32" s="47"/>
      <c r="U32" s="47"/>
      <c r="V32" s="47"/>
      <c r="W32" s="47"/>
      <c r="X32" s="34"/>
      <c r="Y32" s="34"/>
      <c r="Z32" s="47" t="s">
        <v>396</v>
      </c>
      <c r="AA32" s="49"/>
      <c r="AB32" s="49"/>
    </row>
    <row r="33" spans="1:28" ht="99" customHeight="1" x14ac:dyDescent="0.2">
      <c r="A33" s="38"/>
      <c r="B33" s="34"/>
      <c r="C33" s="34"/>
      <c r="D33" s="34" t="s">
        <v>423</v>
      </c>
      <c r="E33" s="34"/>
      <c r="F33" s="34" t="s">
        <v>424</v>
      </c>
      <c r="G33" s="34" t="s">
        <v>425</v>
      </c>
      <c r="H33" s="46"/>
      <c r="I33" s="47">
        <v>25000</v>
      </c>
      <c r="J33" s="47"/>
      <c r="K33" s="47"/>
      <c r="L33" s="34"/>
      <c r="M33" s="34"/>
      <c r="N33" s="47">
        <v>25000</v>
      </c>
      <c r="O33" s="47"/>
      <c r="P33" s="47"/>
      <c r="Q33" s="47"/>
      <c r="R33" s="47"/>
      <c r="S33" s="47"/>
      <c r="T33" s="47"/>
      <c r="U33" s="47"/>
      <c r="V33" s="47"/>
      <c r="W33" s="47"/>
      <c r="X33" s="34"/>
      <c r="Y33" s="34"/>
      <c r="Z33" s="34"/>
      <c r="AA33" s="49"/>
      <c r="AB33" s="49"/>
    </row>
    <row r="34" spans="1:28" ht="126.75" customHeight="1" x14ac:dyDescent="0.2">
      <c r="A34" s="38" t="s">
        <v>229</v>
      </c>
      <c r="B34" s="34" t="s">
        <v>168</v>
      </c>
      <c r="C34" s="34" t="s">
        <v>169</v>
      </c>
      <c r="D34" s="34" t="s">
        <v>76</v>
      </c>
      <c r="E34" s="34" t="s">
        <v>170</v>
      </c>
      <c r="F34" s="34" t="s">
        <v>77</v>
      </c>
      <c r="G34" s="34" t="s">
        <v>387</v>
      </c>
      <c r="H34" s="46">
        <v>0</v>
      </c>
      <c r="I34" s="47">
        <f>400000-100000</f>
        <v>300000</v>
      </c>
      <c r="J34" s="47">
        <v>0</v>
      </c>
      <c r="K34" s="47">
        <v>0</v>
      </c>
      <c r="L34" s="34" t="s">
        <v>40</v>
      </c>
      <c r="M34" s="34" t="s">
        <v>47</v>
      </c>
      <c r="N34" s="47">
        <v>300000</v>
      </c>
      <c r="O34" s="47"/>
      <c r="P34" s="47"/>
      <c r="Q34" s="47"/>
      <c r="R34" s="47"/>
      <c r="S34" s="47"/>
      <c r="T34" s="47"/>
      <c r="U34" s="47"/>
      <c r="V34" s="47"/>
      <c r="W34" s="47"/>
      <c r="X34" s="34" t="s">
        <v>129</v>
      </c>
      <c r="Y34" s="34"/>
      <c r="Z34" s="34" t="s">
        <v>135</v>
      </c>
      <c r="AA34" s="49"/>
      <c r="AB34" s="49"/>
    </row>
    <row r="35" spans="1:28" ht="112.5" customHeight="1" x14ac:dyDescent="0.2">
      <c r="A35" s="38" t="s">
        <v>230</v>
      </c>
      <c r="B35" s="34" t="s">
        <v>168</v>
      </c>
      <c r="C35" s="34" t="s">
        <v>169</v>
      </c>
      <c r="D35" s="34" t="s">
        <v>80</v>
      </c>
      <c r="E35" s="34" t="s">
        <v>170</v>
      </c>
      <c r="F35" s="34" t="s">
        <v>81</v>
      </c>
      <c r="G35" s="34" t="s">
        <v>387</v>
      </c>
      <c r="H35" s="46">
        <v>0</v>
      </c>
      <c r="I35" s="47">
        <f>400000-100000-20000+20000-50000</f>
        <v>250000</v>
      </c>
      <c r="J35" s="47">
        <v>0</v>
      </c>
      <c r="K35" s="47">
        <v>0</v>
      </c>
      <c r="L35" s="34" t="s">
        <v>40</v>
      </c>
      <c r="M35" s="34" t="s">
        <v>49</v>
      </c>
      <c r="N35" s="47">
        <v>280000</v>
      </c>
      <c r="O35" s="47"/>
      <c r="P35" s="47"/>
      <c r="Q35" s="47"/>
      <c r="R35" s="47"/>
      <c r="S35" s="47"/>
      <c r="T35" s="47"/>
      <c r="U35" s="47"/>
      <c r="V35" s="47"/>
      <c r="W35" s="47"/>
      <c r="X35" s="34" t="s">
        <v>129</v>
      </c>
      <c r="Y35" s="34"/>
      <c r="Z35" s="34" t="s">
        <v>136</v>
      </c>
      <c r="AA35" s="49"/>
      <c r="AB35" s="49"/>
    </row>
    <row r="36" spans="1:28" ht="126.75" customHeight="1" x14ac:dyDescent="0.2">
      <c r="A36" s="38" t="s">
        <v>231</v>
      </c>
      <c r="B36" s="34" t="s">
        <v>168</v>
      </c>
      <c r="C36" s="34" t="s">
        <v>169</v>
      </c>
      <c r="D36" s="34" t="s">
        <v>82</v>
      </c>
      <c r="E36" s="34" t="s">
        <v>170</v>
      </c>
      <c r="F36" s="34" t="s">
        <v>83</v>
      </c>
      <c r="G36" s="34" t="s">
        <v>387</v>
      </c>
      <c r="H36" s="46">
        <v>0</v>
      </c>
      <c r="I36" s="47">
        <f>400000-50000-50000-20000+20000-50000</f>
        <v>250000</v>
      </c>
      <c r="J36" s="47">
        <v>0</v>
      </c>
      <c r="K36" s="47">
        <v>0</v>
      </c>
      <c r="L36" s="34" t="s">
        <v>40</v>
      </c>
      <c r="M36" s="34" t="s">
        <v>49</v>
      </c>
      <c r="N36" s="47">
        <v>280000</v>
      </c>
      <c r="O36" s="47"/>
      <c r="P36" s="47"/>
      <c r="Q36" s="47"/>
      <c r="R36" s="47"/>
      <c r="S36" s="47"/>
      <c r="T36" s="47"/>
      <c r="U36" s="47"/>
      <c r="V36" s="47"/>
      <c r="W36" s="47"/>
      <c r="X36" s="34" t="s">
        <v>129</v>
      </c>
      <c r="Y36" s="34"/>
      <c r="Z36" s="34" t="s">
        <v>132</v>
      </c>
      <c r="AA36" s="49"/>
      <c r="AB36" s="49"/>
    </row>
    <row r="37" spans="1:28" ht="153" x14ac:dyDescent="0.2">
      <c r="A37" s="38" t="s">
        <v>232</v>
      </c>
      <c r="B37" s="34" t="s">
        <v>168</v>
      </c>
      <c r="C37" s="34" t="s">
        <v>169</v>
      </c>
      <c r="D37" s="34" t="s">
        <v>84</v>
      </c>
      <c r="E37" s="34" t="s">
        <v>170</v>
      </c>
      <c r="F37" s="34" t="s">
        <v>85</v>
      </c>
      <c r="G37" s="34" t="s">
        <v>387</v>
      </c>
      <c r="H37" s="46">
        <v>0</v>
      </c>
      <c r="I37" s="47">
        <v>250000</v>
      </c>
      <c r="J37" s="47">
        <v>0</v>
      </c>
      <c r="K37" s="47">
        <v>0</v>
      </c>
      <c r="L37" s="34" t="s">
        <v>74</v>
      </c>
      <c r="M37" s="34" t="s">
        <v>49</v>
      </c>
      <c r="N37" s="47">
        <v>250000</v>
      </c>
      <c r="O37" s="47"/>
      <c r="P37" s="47"/>
      <c r="Q37" s="47"/>
      <c r="R37" s="47"/>
      <c r="S37" s="47"/>
      <c r="T37" s="47"/>
      <c r="U37" s="47"/>
      <c r="V37" s="47"/>
      <c r="W37" s="47"/>
      <c r="X37" s="34" t="s">
        <v>129</v>
      </c>
      <c r="Y37" s="34"/>
      <c r="Z37" s="34" t="s">
        <v>137</v>
      </c>
      <c r="AA37" s="49"/>
      <c r="AB37" s="49"/>
    </row>
    <row r="38" spans="1:28" ht="153" x14ac:dyDescent="0.2">
      <c r="A38" s="38" t="s">
        <v>233</v>
      </c>
      <c r="B38" s="34" t="s">
        <v>168</v>
      </c>
      <c r="C38" s="34" t="s">
        <v>169</v>
      </c>
      <c r="D38" s="34" t="s">
        <v>86</v>
      </c>
      <c r="E38" s="34" t="s">
        <v>170</v>
      </c>
      <c r="F38" s="34" t="s">
        <v>87</v>
      </c>
      <c r="G38" s="34" t="s">
        <v>387</v>
      </c>
      <c r="H38" s="46">
        <v>0</v>
      </c>
      <c r="I38" s="47">
        <f>400000-100000-10000+10000-50000</f>
        <v>250000</v>
      </c>
      <c r="J38" s="47">
        <v>0</v>
      </c>
      <c r="K38" s="47">
        <v>0</v>
      </c>
      <c r="L38" s="34" t="s">
        <v>74</v>
      </c>
      <c r="M38" s="34" t="s">
        <v>49</v>
      </c>
      <c r="N38" s="47">
        <v>290000</v>
      </c>
      <c r="O38" s="47"/>
      <c r="P38" s="47"/>
      <c r="Q38" s="47"/>
      <c r="R38" s="47"/>
      <c r="S38" s="47"/>
      <c r="T38" s="47"/>
      <c r="U38" s="47"/>
      <c r="V38" s="47"/>
      <c r="W38" s="47"/>
      <c r="X38" s="34" t="s">
        <v>129</v>
      </c>
      <c r="Y38" s="34"/>
      <c r="Z38" s="34" t="s">
        <v>132</v>
      </c>
      <c r="AA38" s="49"/>
      <c r="AB38" s="49"/>
    </row>
    <row r="39" spans="1:28" ht="153" x14ac:dyDescent="0.2">
      <c r="A39" s="38" t="s">
        <v>316</v>
      </c>
      <c r="B39" s="34" t="s">
        <v>168</v>
      </c>
      <c r="C39" s="34" t="s">
        <v>169</v>
      </c>
      <c r="D39" s="34" t="s">
        <v>88</v>
      </c>
      <c r="E39" s="34" t="s">
        <v>170</v>
      </c>
      <c r="F39" s="34" t="s">
        <v>89</v>
      </c>
      <c r="G39" s="34" t="s">
        <v>387</v>
      </c>
      <c r="H39" s="46">
        <v>0</v>
      </c>
      <c r="I39" s="47">
        <f>300000-50000+50000</f>
        <v>300000</v>
      </c>
      <c r="J39" s="47">
        <v>0</v>
      </c>
      <c r="K39" s="47">
        <v>0</v>
      </c>
      <c r="L39" s="34" t="s">
        <v>40</v>
      </c>
      <c r="M39" s="34" t="s">
        <v>49</v>
      </c>
      <c r="N39" s="47">
        <v>250000</v>
      </c>
      <c r="O39" s="47"/>
      <c r="P39" s="47"/>
      <c r="Q39" s="47"/>
      <c r="R39" s="47"/>
      <c r="S39" s="47"/>
      <c r="T39" s="47"/>
      <c r="U39" s="47"/>
      <c r="V39" s="47"/>
      <c r="W39" s="47"/>
      <c r="X39" s="34" t="s">
        <v>129</v>
      </c>
      <c r="Y39" s="34"/>
      <c r="Z39" s="34" t="s">
        <v>138</v>
      </c>
      <c r="AA39" s="49"/>
      <c r="AB39" s="49"/>
    </row>
    <row r="40" spans="1:28" ht="191.25" x14ac:dyDescent="0.2">
      <c r="A40" s="38" t="s">
        <v>344</v>
      </c>
      <c r="B40" s="34" t="s">
        <v>164</v>
      </c>
      <c r="C40" s="34" t="s">
        <v>165</v>
      </c>
      <c r="D40" s="34" t="s">
        <v>90</v>
      </c>
      <c r="E40" s="35" t="s">
        <v>171</v>
      </c>
      <c r="F40" s="34" t="s">
        <v>91</v>
      </c>
      <c r="G40" s="34" t="s">
        <v>383</v>
      </c>
      <c r="H40" s="46">
        <v>0</v>
      </c>
      <c r="I40" s="47">
        <f>150000-30000+30000</f>
        <v>150000</v>
      </c>
      <c r="J40" s="47">
        <v>0</v>
      </c>
      <c r="K40" s="47">
        <v>0</v>
      </c>
      <c r="L40" s="34" t="s">
        <v>40</v>
      </c>
      <c r="M40" s="34" t="s">
        <v>48</v>
      </c>
      <c r="N40" s="47">
        <v>120000</v>
      </c>
      <c r="O40" s="47"/>
      <c r="P40" s="47"/>
      <c r="Q40" s="47"/>
      <c r="R40" s="47"/>
      <c r="S40" s="47"/>
      <c r="T40" s="47"/>
      <c r="U40" s="47"/>
      <c r="V40" s="47"/>
      <c r="W40" s="47"/>
      <c r="X40" s="34" t="s">
        <v>129</v>
      </c>
      <c r="Y40" s="34"/>
      <c r="Z40" s="34" t="s">
        <v>139</v>
      </c>
      <c r="AA40" s="49"/>
      <c r="AB40" s="49"/>
    </row>
    <row r="41" spans="1:28" ht="153" x14ac:dyDescent="0.2">
      <c r="A41" s="38"/>
      <c r="B41" s="34" t="s">
        <v>168</v>
      </c>
      <c r="C41" s="34" t="s">
        <v>169</v>
      </c>
      <c r="D41" s="34" t="s">
        <v>470</v>
      </c>
      <c r="E41" s="35"/>
      <c r="F41" s="34" t="s">
        <v>471</v>
      </c>
      <c r="G41" s="34" t="s">
        <v>387</v>
      </c>
      <c r="H41" s="46"/>
      <c r="I41" s="47">
        <v>200000</v>
      </c>
      <c r="J41" s="47"/>
      <c r="K41" s="47"/>
      <c r="L41" s="34"/>
      <c r="M41" s="34"/>
      <c r="N41" s="47"/>
      <c r="O41" s="47"/>
      <c r="P41" s="47"/>
      <c r="Q41" s="47"/>
      <c r="R41" s="47"/>
      <c r="S41" s="47"/>
      <c r="T41" s="47"/>
      <c r="U41" s="47"/>
      <c r="V41" s="47"/>
      <c r="W41" s="47"/>
      <c r="X41" s="34"/>
      <c r="Y41" s="34"/>
      <c r="Z41" s="34"/>
      <c r="AA41" s="49"/>
      <c r="AB41" s="49"/>
    </row>
    <row r="42" spans="1:28" ht="153" x14ac:dyDescent="0.2">
      <c r="A42" s="38" t="s">
        <v>345</v>
      </c>
      <c r="B42" s="34" t="s">
        <v>168</v>
      </c>
      <c r="C42" s="34" t="s">
        <v>169</v>
      </c>
      <c r="D42" s="34" t="s">
        <v>411</v>
      </c>
      <c r="E42" s="35" t="s">
        <v>171</v>
      </c>
      <c r="F42" s="34" t="s">
        <v>432</v>
      </c>
      <c r="G42" s="34" t="s">
        <v>387</v>
      </c>
      <c r="H42" s="46">
        <v>0</v>
      </c>
      <c r="I42" s="47">
        <f>200000+50000+50000-50000</f>
        <v>250000</v>
      </c>
      <c r="J42" s="47"/>
      <c r="K42" s="47"/>
      <c r="L42" s="34" t="s">
        <v>40</v>
      </c>
      <c r="M42" s="34" t="s">
        <v>390</v>
      </c>
      <c r="N42" s="47">
        <v>250000</v>
      </c>
      <c r="O42" s="47"/>
      <c r="P42" s="47"/>
      <c r="Q42" s="47"/>
      <c r="R42" s="47"/>
      <c r="S42" s="47"/>
      <c r="T42" s="47"/>
      <c r="U42" s="47"/>
      <c r="V42" s="47"/>
      <c r="W42" s="47"/>
      <c r="X42" s="34"/>
      <c r="Y42" s="34"/>
      <c r="Z42" s="34"/>
      <c r="AA42" s="49"/>
      <c r="AB42" s="49"/>
    </row>
    <row r="43" spans="1:28" ht="63" customHeight="1" x14ac:dyDescent="0.2">
      <c r="A43" s="38"/>
      <c r="B43" s="34"/>
      <c r="C43" s="34" t="s">
        <v>169</v>
      </c>
      <c r="D43" s="34" t="s">
        <v>412</v>
      </c>
      <c r="E43" s="35"/>
      <c r="F43" s="34" t="s">
        <v>413</v>
      </c>
      <c r="G43" s="34" t="s">
        <v>430</v>
      </c>
      <c r="H43" s="46"/>
      <c r="I43" s="47">
        <v>100000</v>
      </c>
      <c r="J43" s="47"/>
      <c r="K43" s="47"/>
      <c r="L43" s="34"/>
      <c r="M43" s="34"/>
      <c r="N43" s="47">
        <v>100000</v>
      </c>
      <c r="O43" s="47"/>
      <c r="P43" s="47"/>
      <c r="Q43" s="47"/>
      <c r="R43" s="47"/>
      <c r="S43" s="47"/>
      <c r="T43" s="47"/>
      <c r="U43" s="47"/>
      <c r="V43" s="47"/>
      <c r="W43" s="47"/>
      <c r="X43" s="34"/>
      <c r="Y43" s="34"/>
      <c r="Z43" s="34"/>
      <c r="AA43" s="49"/>
      <c r="AB43" s="49"/>
    </row>
    <row r="44" spans="1:28" ht="75.75" customHeight="1" x14ac:dyDescent="0.2">
      <c r="A44" s="38"/>
      <c r="B44" s="34"/>
      <c r="C44" s="34"/>
      <c r="D44" s="34" t="s">
        <v>419</v>
      </c>
      <c r="E44" s="35"/>
      <c r="F44" s="34" t="s">
        <v>415</v>
      </c>
      <c r="G44" s="34" t="s">
        <v>431</v>
      </c>
      <c r="H44" s="46"/>
      <c r="I44" s="47">
        <v>50000</v>
      </c>
      <c r="J44" s="47"/>
      <c r="K44" s="47"/>
      <c r="L44" s="34"/>
      <c r="M44" s="34"/>
      <c r="N44" s="47">
        <v>50000</v>
      </c>
      <c r="O44" s="47"/>
      <c r="P44" s="47"/>
      <c r="Q44" s="47"/>
      <c r="R44" s="47"/>
      <c r="S44" s="47"/>
      <c r="T44" s="47"/>
      <c r="U44" s="47"/>
      <c r="V44" s="47"/>
      <c r="W44" s="47"/>
      <c r="X44" s="34"/>
      <c r="Y44" s="34"/>
      <c r="Z44" s="34"/>
      <c r="AA44" s="49"/>
      <c r="AB44" s="49"/>
    </row>
    <row r="45" spans="1:28" ht="79.5" customHeight="1" x14ac:dyDescent="0.2">
      <c r="A45" s="38"/>
      <c r="B45" s="34"/>
      <c r="C45" s="34" t="s">
        <v>416</v>
      </c>
      <c r="D45" s="34" t="s">
        <v>482</v>
      </c>
      <c r="E45" s="35"/>
      <c r="F45" s="34" t="s">
        <v>415</v>
      </c>
      <c r="G45" s="34" t="s">
        <v>417</v>
      </c>
      <c r="H45" s="46"/>
      <c r="I45" s="47">
        <v>25000</v>
      </c>
      <c r="J45" s="47"/>
      <c r="K45" s="47"/>
      <c r="L45" s="34"/>
      <c r="M45" s="34"/>
      <c r="N45" s="47">
        <v>25000</v>
      </c>
      <c r="O45" s="47"/>
      <c r="P45" s="47"/>
      <c r="Q45" s="47"/>
      <c r="R45" s="47"/>
      <c r="S45" s="47"/>
      <c r="T45" s="47"/>
      <c r="U45" s="47"/>
      <c r="V45" s="47"/>
      <c r="W45" s="47"/>
      <c r="X45" s="34"/>
      <c r="Y45" s="34"/>
      <c r="Z45" s="34"/>
      <c r="AA45" s="49"/>
      <c r="AB45" s="49"/>
    </row>
    <row r="46" spans="1:28" ht="51" x14ac:dyDescent="0.2">
      <c r="A46" s="38"/>
      <c r="B46" s="34"/>
      <c r="C46" s="34" t="s">
        <v>416</v>
      </c>
      <c r="D46" s="34" t="s">
        <v>420</v>
      </c>
      <c r="E46" s="35"/>
      <c r="F46" s="34" t="s">
        <v>421</v>
      </c>
      <c r="G46" s="34" t="s">
        <v>417</v>
      </c>
      <c r="H46" s="46"/>
      <c r="I46" s="47">
        <f>75000+5000</f>
        <v>80000</v>
      </c>
      <c r="J46" s="47"/>
      <c r="K46" s="47"/>
      <c r="L46" s="34"/>
      <c r="M46" s="34"/>
      <c r="N46" s="47">
        <v>75000</v>
      </c>
      <c r="O46" s="47"/>
      <c r="P46" s="47"/>
      <c r="Q46" s="47"/>
      <c r="R46" s="47"/>
      <c r="S46" s="47"/>
      <c r="T46" s="47"/>
      <c r="U46" s="47"/>
      <c r="V46" s="47"/>
      <c r="W46" s="47"/>
      <c r="X46" s="34"/>
      <c r="Y46" s="34"/>
      <c r="Z46" s="34"/>
      <c r="AA46" s="49"/>
      <c r="AB46" s="49"/>
    </row>
    <row r="47" spans="1:28" ht="71.25" customHeight="1" x14ac:dyDescent="0.2">
      <c r="A47" s="38"/>
      <c r="B47" s="34"/>
      <c r="C47" s="34" t="s">
        <v>416</v>
      </c>
      <c r="D47" s="34" t="s">
        <v>418</v>
      </c>
      <c r="E47" s="35"/>
      <c r="F47" s="34" t="s">
        <v>415</v>
      </c>
      <c r="G47" s="34" t="s">
        <v>417</v>
      </c>
      <c r="H47" s="46"/>
      <c r="I47" s="47">
        <v>50000</v>
      </c>
      <c r="J47" s="47"/>
      <c r="K47" s="47"/>
      <c r="L47" s="34"/>
      <c r="M47" s="34"/>
      <c r="N47" s="47">
        <v>50000</v>
      </c>
      <c r="O47" s="47"/>
      <c r="P47" s="47"/>
      <c r="Q47" s="47"/>
      <c r="R47" s="47"/>
      <c r="S47" s="47"/>
      <c r="T47" s="47"/>
      <c r="U47" s="47"/>
      <c r="V47" s="47"/>
      <c r="W47" s="47"/>
      <c r="X47" s="34"/>
      <c r="Y47" s="34"/>
      <c r="Z47" s="34"/>
      <c r="AA47" s="49"/>
      <c r="AB47" s="49"/>
    </row>
    <row r="48" spans="1:28" ht="63.75" x14ac:dyDescent="0.2">
      <c r="A48" s="38"/>
      <c r="B48" s="34"/>
      <c r="C48" s="34" t="s">
        <v>169</v>
      </c>
      <c r="D48" s="34" t="s">
        <v>414</v>
      </c>
      <c r="E48" s="35"/>
      <c r="F48" s="34" t="s">
        <v>415</v>
      </c>
      <c r="G48" s="34" t="s">
        <v>430</v>
      </c>
      <c r="H48" s="46"/>
      <c r="I48" s="47">
        <v>20000</v>
      </c>
      <c r="J48" s="47"/>
      <c r="K48" s="47"/>
      <c r="L48" s="34"/>
      <c r="M48" s="34"/>
      <c r="N48" s="47">
        <v>20000</v>
      </c>
      <c r="O48" s="47"/>
      <c r="P48" s="47"/>
      <c r="Q48" s="47"/>
      <c r="R48" s="47"/>
      <c r="S48" s="47"/>
      <c r="T48" s="47"/>
      <c r="U48" s="47"/>
      <c r="V48" s="47"/>
      <c r="W48" s="47"/>
      <c r="X48" s="34"/>
      <c r="Y48" s="34"/>
      <c r="Z48" s="34"/>
      <c r="AA48" s="49"/>
      <c r="AB48" s="49"/>
    </row>
    <row r="49" spans="1:28" ht="69" customHeight="1" x14ac:dyDescent="0.2">
      <c r="A49" s="38"/>
      <c r="B49" s="34"/>
      <c r="C49" s="34" t="s">
        <v>416</v>
      </c>
      <c r="D49" s="34" t="s">
        <v>447</v>
      </c>
      <c r="E49" s="35"/>
      <c r="F49" s="34" t="s">
        <v>450</v>
      </c>
      <c r="G49" s="34" t="s">
        <v>417</v>
      </c>
      <c r="H49" s="46"/>
      <c r="I49" s="47">
        <v>80000</v>
      </c>
      <c r="J49" s="47"/>
      <c r="K49" s="47"/>
      <c r="L49" s="34"/>
      <c r="M49" s="34"/>
      <c r="N49" s="47"/>
      <c r="O49" s="47"/>
      <c r="P49" s="47"/>
      <c r="Q49" s="47"/>
      <c r="R49" s="47"/>
      <c r="S49" s="47"/>
      <c r="T49" s="47"/>
      <c r="U49" s="47"/>
      <c r="V49" s="47"/>
      <c r="W49" s="47"/>
      <c r="X49" s="34"/>
      <c r="Y49" s="34"/>
      <c r="Z49" s="34"/>
      <c r="AA49" s="49"/>
      <c r="AB49" s="49"/>
    </row>
    <row r="50" spans="1:28" ht="81.75" customHeight="1" x14ac:dyDescent="0.2">
      <c r="A50" s="38"/>
      <c r="B50" s="34"/>
      <c r="C50" s="34" t="s">
        <v>485</v>
      </c>
      <c r="D50" s="34" t="s">
        <v>442</v>
      </c>
      <c r="E50" s="35"/>
      <c r="F50" s="34" t="s">
        <v>443</v>
      </c>
      <c r="G50" s="34" t="s">
        <v>444</v>
      </c>
      <c r="H50" s="46"/>
      <c r="I50" s="47">
        <v>240000</v>
      </c>
      <c r="J50" s="47"/>
      <c r="K50" s="47"/>
      <c r="L50" s="34"/>
      <c r="M50" s="34"/>
      <c r="N50" s="47"/>
      <c r="O50" s="47"/>
      <c r="P50" s="47"/>
      <c r="Q50" s="47"/>
      <c r="R50" s="47"/>
      <c r="S50" s="47"/>
      <c r="T50" s="47"/>
      <c r="U50" s="47"/>
      <c r="V50" s="47"/>
      <c r="W50" s="47"/>
      <c r="X50" s="34"/>
      <c r="Y50" s="34"/>
      <c r="Z50" s="34"/>
      <c r="AA50" s="49"/>
      <c r="AB50" s="49"/>
    </row>
    <row r="51" spans="1:28" ht="66" customHeight="1" x14ac:dyDescent="0.2">
      <c r="A51" s="38"/>
      <c r="B51" s="34"/>
      <c r="C51" s="34" t="s">
        <v>169</v>
      </c>
      <c r="D51" s="34" t="s">
        <v>484</v>
      </c>
      <c r="E51" s="35"/>
      <c r="F51" s="34" t="s">
        <v>483</v>
      </c>
      <c r="G51" s="34" t="s">
        <v>387</v>
      </c>
      <c r="H51" s="46"/>
      <c r="I51" s="47">
        <v>300000</v>
      </c>
      <c r="J51" s="47"/>
      <c r="K51" s="47"/>
      <c r="L51" s="34"/>
      <c r="M51" s="34"/>
      <c r="N51" s="47"/>
      <c r="O51" s="47"/>
      <c r="P51" s="47"/>
      <c r="Q51" s="47"/>
      <c r="R51" s="47"/>
      <c r="S51" s="47"/>
      <c r="T51" s="47"/>
      <c r="U51" s="47"/>
      <c r="V51" s="47"/>
      <c r="W51" s="47"/>
      <c r="X51" s="34"/>
      <c r="Y51" s="34"/>
      <c r="Z51" s="34"/>
      <c r="AA51" s="49"/>
      <c r="AB51" s="49"/>
    </row>
    <row r="52" spans="1:28" ht="129" customHeight="1" x14ac:dyDescent="0.2">
      <c r="A52" s="38" t="s">
        <v>346</v>
      </c>
      <c r="B52" s="34" t="s">
        <v>168</v>
      </c>
      <c r="C52" s="34" t="s">
        <v>169</v>
      </c>
      <c r="D52" s="34" t="s">
        <v>94</v>
      </c>
      <c r="E52" s="34" t="s">
        <v>170</v>
      </c>
      <c r="F52" s="34" t="s">
        <v>95</v>
      </c>
      <c r="G52" s="34" t="s">
        <v>387</v>
      </c>
      <c r="H52" s="46">
        <v>0</v>
      </c>
      <c r="I52" s="47">
        <f>340000-40000</f>
        <v>300000</v>
      </c>
      <c r="J52" s="47">
        <v>0</v>
      </c>
      <c r="K52" s="47">
        <v>0</v>
      </c>
      <c r="L52" s="34" t="s">
        <v>56</v>
      </c>
      <c r="M52" s="34" t="s">
        <v>49</v>
      </c>
      <c r="N52" s="47">
        <v>300000</v>
      </c>
      <c r="O52" s="47"/>
      <c r="P52" s="47"/>
      <c r="Q52" s="47"/>
      <c r="R52" s="47"/>
      <c r="S52" s="47"/>
      <c r="T52" s="47"/>
      <c r="U52" s="47"/>
      <c r="V52" s="47"/>
      <c r="W52" s="47"/>
      <c r="X52" s="34" t="s">
        <v>129</v>
      </c>
      <c r="Y52" s="34"/>
      <c r="Z52" s="34" t="s">
        <v>141</v>
      </c>
      <c r="AA52" s="49"/>
      <c r="AB52" s="49"/>
    </row>
    <row r="53" spans="1:28" x14ac:dyDescent="0.2">
      <c r="A53" s="78" t="s">
        <v>472</v>
      </c>
      <c r="B53" s="79"/>
      <c r="C53" s="79"/>
      <c r="D53" s="79"/>
      <c r="E53" s="79"/>
      <c r="F53" s="79"/>
      <c r="G53" s="80"/>
      <c r="H53" s="54"/>
      <c r="I53" s="54">
        <f>SUM(I25:I52)</f>
        <v>4084934</v>
      </c>
      <c r="J53" s="47"/>
      <c r="K53" s="47"/>
      <c r="L53" s="34"/>
      <c r="M53" s="34"/>
      <c r="N53" s="47"/>
      <c r="O53" s="47"/>
      <c r="P53" s="47"/>
      <c r="Q53" s="47"/>
      <c r="R53" s="47"/>
      <c r="S53" s="47"/>
      <c r="T53" s="47"/>
      <c r="U53" s="47"/>
      <c r="V53" s="47"/>
      <c r="W53" s="47"/>
      <c r="X53" s="34"/>
      <c r="Y53" s="34"/>
      <c r="Z53" s="34"/>
      <c r="AA53" s="49"/>
      <c r="AB53" s="49"/>
    </row>
    <row r="54" spans="1:28" ht="30.75" customHeight="1" x14ac:dyDescent="0.2">
      <c r="A54" s="78" t="s">
        <v>473</v>
      </c>
      <c r="B54" s="79"/>
      <c r="C54" s="79"/>
      <c r="D54" s="79"/>
      <c r="E54" s="79"/>
      <c r="F54" s="79"/>
      <c r="G54" s="80"/>
      <c r="H54" s="54">
        <f>SUM(H53,H24,H20)</f>
        <v>5580000</v>
      </c>
      <c r="I54" s="54">
        <f>SUM(I53,I24,I20)</f>
        <v>5550661</v>
      </c>
      <c r="J54" s="47"/>
      <c r="K54" s="47"/>
      <c r="L54" s="34"/>
      <c r="M54" s="34"/>
      <c r="N54" s="47"/>
      <c r="O54" s="47"/>
      <c r="P54" s="47"/>
      <c r="Q54" s="47"/>
      <c r="R54" s="47"/>
      <c r="S54" s="47"/>
      <c r="T54" s="47"/>
      <c r="U54" s="47"/>
      <c r="V54" s="47"/>
      <c r="W54" s="47"/>
      <c r="X54" s="34"/>
      <c r="Y54" s="34"/>
      <c r="Z54" s="34"/>
      <c r="AA54" s="49"/>
      <c r="AB54" s="49"/>
    </row>
    <row r="55" spans="1:28" ht="129.75" customHeight="1" x14ac:dyDescent="0.2">
      <c r="A55" s="38" t="s">
        <v>232</v>
      </c>
      <c r="B55" s="34" t="s">
        <v>168</v>
      </c>
      <c r="C55" s="34" t="s">
        <v>169</v>
      </c>
      <c r="D55" s="34" t="s">
        <v>64</v>
      </c>
      <c r="E55" s="34" t="s">
        <v>170</v>
      </c>
      <c r="F55" s="34" t="s">
        <v>65</v>
      </c>
      <c r="G55" s="34" t="s">
        <v>387</v>
      </c>
      <c r="H55" s="46">
        <v>400000</v>
      </c>
      <c r="I55" s="47">
        <v>100000</v>
      </c>
      <c r="J55" s="47">
        <v>0</v>
      </c>
      <c r="K55" s="47">
        <v>0</v>
      </c>
      <c r="L55" s="34"/>
      <c r="M55" s="34"/>
      <c r="N55" s="47"/>
      <c r="O55" s="47" t="s">
        <v>66</v>
      </c>
      <c r="P55" s="47" t="s">
        <v>67</v>
      </c>
      <c r="Q55" s="47">
        <v>500000</v>
      </c>
      <c r="R55" s="47"/>
      <c r="S55" s="47"/>
      <c r="T55" s="47"/>
      <c r="U55" s="47"/>
      <c r="V55" s="47"/>
      <c r="W55" s="47"/>
      <c r="X55" s="34" t="s">
        <v>129</v>
      </c>
      <c r="Y55" s="34"/>
      <c r="Z55" s="34" t="s">
        <v>130</v>
      </c>
      <c r="AA55" s="49"/>
      <c r="AB55" s="49"/>
    </row>
    <row r="56" spans="1:28" ht="132.75" customHeight="1" x14ac:dyDescent="0.2">
      <c r="A56" s="38" t="s">
        <v>214</v>
      </c>
      <c r="B56" s="34" t="s">
        <v>164</v>
      </c>
      <c r="C56" s="34" t="s">
        <v>165</v>
      </c>
      <c r="D56" s="34" t="s">
        <v>50</v>
      </c>
      <c r="E56" s="34" t="s">
        <v>171</v>
      </c>
      <c r="F56" s="34" t="s">
        <v>51</v>
      </c>
      <c r="G56" s="34" t="s">
        <v>383</v>
      </c>
      <c r="H56" s="46">
        <v>3040000</v>
      </c>
      <c r="I56" s="47">
        <v>760000</v>
      </c>
      <c r="J56" s="47">
        <v>0</v>
      </c>
      <c r="K56" s="47">
        <v>0</v>
      </c>
      <c r="L56" s="34"/>
      <c r="M56" s="34"/>
      <c r="N56" s="47"/>
      <c r="O56" s="47" t="s">
        <v>66</v>
      </c>
      <c r="P56" s="47" t="s">
        <v>67</v>
      </c>
      <c r="Q56" s="47">
        <v>500000</v>
      </c>
      <c r="R56" s="47"/>
      <c r="S56" s="47"/>
      <c r="T56" s="47">
        <v>500000</v>
      </c>
      <c r="U56" s="47"/>
      <c r="V56" s="47"/>
      <c r="W56" s="47"/>
      <c r="X56" s="34" t="s">
        <v>129</v>
      </c>
      <c r="Y56" s="34"/>
      <c r="Z56" s="34" t="s">
        <v>236</v>
      </c>
      <c r="AA56" s="49"/>
      <c r="AB56" s="49"/>
    </row>
    <row r="57" spans="1:28" ht="15.75" customHeight="1" x14ac:dyDescent="0.2">
      <c r="A57" s="38"/>
      <c r="B57" s="34"/>
      <c r="C57" s="34"/>
      <c r="D57" s="34"/>
      <c r="E57" s="34"/>
      <c r="F57" s="34"/>
      <c r="G57" s="34"/>
      <c r="H57" s="46"/>
      <c r="I57" s="47"/>
      <c r="J57" s="47"/>
      <c r="K57" s="47"/>
      <c r="L57" s="34"/>
      <c r="M57" s="34"/>
      <c r="N57" s="47"/>
      <c r="O57" s="47"/>
      <c r="P57" s="47"/>
      <c r="Q57" s="47"/>
      <c r="R57" s="47"/>
      <c r="S57" s="47"/>
      <c r="T57" s="47"/>
      <c r="U57" s="47"/>
      <c r="V57" s="47"/>
      <c r="W57" s="47"/>
      <c r="X57" s="34"/>
      <c r="Y57" s="34"/>
      <c r="Z57" s="34"/>
      <c r="AA57" s="49"/>
      <c r="AB57" s="49"/>
    </row>
    <row r="58" spans="1:28" ht="108" customHeight="1" x14ac:dyDescent="0.2">
      <c r="A58" s="38" t="s">
        <v>316</v>
      </c>
      <c r="B58" s="34" t="s">
        <v>168</v>
      </c>
      <c r="C58" s="34" t="s">
        <v>169</v>
      </c>
      <c r="D58" s="34" t="s">
        <v>68</v>
      </c>
      <c r="E58" s="34" t="s">
        <v>170</v>
      </c>
      <c r="F58" s="34" t="s">
        <v>69</v>
      </c>
      <c r="G58" s="34" t="s">
        <v>387</v>
      </c>
      <c r="H58" s="46">
        <v>320000</v>
      </c>
      <c r="I58" s="47">
        <v>80000</v>
      </c>
      <c r="J58" s="47">
        <v>0</v>
      </c>
      <c r="K58" s="47">
        <v>0</v>
      </c>
      <c r="L58" s="34"/>
      <c r="M58" s="34"/>
      <c r="N58" s="47"/>
      <c r="O58" s="47" t="s">
        <v>66</v>
      </c>
      <c r="P58" s="47" t="s">
        <v>67</v>
      </c>
      <c r="Q58" s="47">
        <v>400000</v>
      </c>
      <c r="R58" s="47"/>
      <c r="S58" s="47"/>
      <c r="T58" s="47"/>
      <c r="U58" s="47"/>
      <c r="V58" s="47"/>
      <c r="W58" s="47"/>
      <c r="X58" s="34" t="s">
        <v>129</v>
      </c>
      <c r="Y58" s="34"/>
      <c r="Z58" s="34" t="s">
        <v>143</v>
      </c>
      <c r="AA58" s="49"/>
      <c r="AB58" s="49"/>
    </row>
    <row r="59" spans="1:28" ht="153" x14ac:dyDescent="0.2">
      <c r="A59" s="38" t="s">
        <v>344</v>
      </c>
      <c r="B59" s="34" t="s">
        <v>168</v>
      </c>
      <c r="C59" s="34" t="s">
        <v>169</v>
      </c>
      <c r="D59" s="34" t="s">
        <v>98</v>
      </c>
      <c r="E59" s="34" t="s">
        <v>170</v>
      </c>
      <c r="F59" s="34" t="s">
        <v>97</v>
      </c>
      <c r="G59" s="34" t="s">
        <v>387</v>
      </c>
      <c r="H59" s="46">
        <v>400000</v>
      </c>
      <c r="I59" s="47">
        <v>100000</v>
      </c>
      <c r="J59" s="47">
        <v>0</v>
      </c>
      <c r="K59" s="47">
        <v>0</v>
      </c>
      <c r="L59" s="34"/>
      <c r="M59" s="34"/>
      <c r="N59" s="47"/>
      <c r="O59" s="47" t="s">
        <v>66</v>
      </c>
      <c r="P59" s="47" t="s">
        <v>93</v>
      </c>
      <c r="Q59" s="47">
        <v>500000</v>
      </c>
      <c r="R59" s="47"/>
      <c r="S59" s="47"/>
      <c r="T59" s="47"/>
      <c r="U59" s="47"/>
      <c r="V59" s="47"/>
      <c r="W59" s="47"/>
      <c r="X59" s="34" t="s">
        <v>129</v>
      </c>
      <c r="Y59" s="34"/>
      <c r="Z59" s="34" t="s">
        <v>142</v>
      </c>
      <c r="AA59" s="49"/>
      <c r="AB59" s="49"/>
    </row>
    <row r="60" spans="1:28" ht="153" x14ac:dyDescent="0.2">
      <c r="A60" s="38" t="s">
        <v>345</v>
      </c>
      <c r="B60" s="34" t="s">
        <v>168</v>
      </c>
      <c r="C60" s="34" t="s">
        <v>169</v>
      </c>
      <c r="D60" s="34" t="s">
        <v>100</v>
      </c>
      <c r="E60" s="34" t="s">
        <v>170</v>
      </c>
      <c r="F60" s="34" t="s">
        <v>99</v>
      </c>
      <c r="G60" s="34" t="s">
        <v>387</v>
      </c>
      <c r="H60" s="46">
        <v>400000</v>
      </c>
      <c r="I60" s="47">
        <v>100000</v>
      </c>
      <c r="J60" s="47">
        <v>0</v>
      </c>
      <c r="K60" s="47">
        <v>0</v>
      </c>
      <c r="L60" s="34"/>
      <c r="M60" s="34"/>
      <c r="N60" s="47"/>
      <c r="O60" s="47" t="s">
        <v>66</v>
      </c>
      <c r="P60" s="47" t="s">
        <v>93</v>
      </c>
      <c r="Q60" s="47">
        <v>500000</v>
      </c>
      <c r="R60" s="47"/>
      <c r="S60" s="47"/>
      <c r="T60" s="47"/>
      <c r="U60" s="47"/>
      <c r="V60" s="47"/>
      <c r="W60" s="47"/>
      <c r="X60" s="34" t="s">
        <v>129</v>
      </c>
      <c r="Y60" s="34"/>
      <c r="Z60" s="34" t="s">
        <v>144</v>
      </c>
      <c r="AA60" s="49"/>
      <c r="AB60" s="49"/>
    </row>
    <row r="61" spans="1:28" ht="91.5" customHeight="1" x14ac:dyDescent="0.2">
      <c r="A61" s="38" t="s">
        <v>346</v>
      </c>
      <c r="B61" s="34" t="s">
        <v>168</v>
      </c>
      <c r="C61" s="34" t="s">
        <v>169</v>
      </c>
      <c r="D61" s="34" t="s">
        <v>101</v>
      </c>
      <c r="E61" s="34" t="s">
        <v>170</v>
      </c>
      <c r="F61" s="34" t="s">
        <v>102</v>
      </c>
      <c r="G61" s="34" t="s">
        <v>387</v>
      </c>
      <c r="H61" s="46">
        <v>400000</v>
      </c>
      <c r="I61" s="47">
        <v>100000</v>
      </c>
      <c r="J61" s="47">
        <v>0</v>
      </c>
      <c r="K61" s="47">
        <v>0</v>
      </c>
      <c r="L61" s="34"/>
      <c r="M61" s="34"/>
      <c r="N61" s="47"/>
      <c r="O61" s="47" t="s">
        <v>66</v>
      </c>
      <c r="P61" s="47" t="s">
        <v>93</v>
      </c>
      <c r="Q61" s="47">
        <v>500000</v>
      </c>
      <c r="R61" s="47"/>
      <c r="S61" s="47"/>
      <c r="T61" s="47"/>
      <c r="U61" s="47"/>
      <c r="V61" s="47"/>
      <c r="W61" s="47"/>
      <c r="X61" s="34" t="s">
        <v>129</v>
      </c>
      <c r="Y61" s="34"/>
      <c r="Z61" s="34" t="s">
        <v>145</v>
      </c>
      <c r="AA61" s="49"/>
      <c r="AB61" s="49"/>
    </row>
    <row r="62" spans="1:28" ht="96.75" customHeight="1" x14ac:dyDescent="0.2">
      <c r="A62" s="38" t="s">
        <v>347</v>
      </c>
      <c r="B62" s="34" t="s">
        <v>168</v>
      </c>
      <c r="C62" s="34" t="s">
        <v>169</v>
      </c>
      <c r="D62" s="34" t="s">
        <v>103</v>
      </c>
      <c r="E62" s="34" t="s">
        <v>170</v>
      </c>
      <c r="F62" s="34" t="s">
        <v>104</v>
      </c>
      <c r="G62" s="34" t="s">
        <v>387</v>
      </c>
      <c r="H62" s="46">
        <v>320000</v>
      </c>
      <c r="I62" s="47">
        <v>80000</v>
      </c>
      <c r="J62" s="47">
        <v>0</v>
      </c>
      <c r="K62" s="47">
        <v>0</v>
      </c>
      <c r="L62" s="34"/>
      <c r="M62" s="34"/>
      <c r="N62" s="47"/>
      <c r="O62" s="47" t="s">
        <v>66</v>
      </c>
      <c r="P62" s="47" t="s">
        <v>93</v>
      </c>
      <c r="Q62" s="47">
        <v>300000</v>
      </c>
      <c r="R62" s="47"/>
      <c r="S62" s="47"/>
      <c r="T62" s="47"/>
      <c r="U62" s="47"/>
      <c r="V62" s="47"/>
      <c r="W62" s="47"/>
      <c r="X62" s="34" t="s">
        <v>129</v>
      </c>
      <c r="Y62" s="34"/>
      <c r="Z62" s="34" t="s">
        <v>146</v>
      </c>
      <c r="AA62" s="49"/>
      <c r="AB62" s="49"/>
    </row>
    <row r="63" spans="1:28" ht="96.75" customHeight="1" x14ac:dyDescent="0.2">
      <c r="A63" s="38"/>
      <c r="B63" s="34" t="s">
        <v>168</v>
      </c>
      <c r="C63" s="34" t="s">
        <v>169</v>
      </c>
      <c r="D63" s="34" t="s">
        <v>453</v>
      </c>
      <c r="E63" s="34" t="s">
        <v>170</v>
      </c>
      <c r="F63" s="34" t="s">
        <v>95</v>
      </c>
      <c r="G63" s="34" t="s">
        <v>387</v>
      </c>
      <c r="H63" s="46">
        <v>400000</v>
      </c>
      <c r="I63" s="47">
        <v>100000</v>
      </c>
      <c r="J63" s="47"/>
      <c r="K63" s="47"/>
      <c r="L63" s="34"/>
      <c r="M63" s="34"/>
      <c r="N63" s="47"/>
      <c r="O63" s="47"/>
      <c r="P63" s="47"/>
      <c r="Q63" s="47"/>
      <c r="R63" s="47"/>
      <c r="S63" s="47"/>
      <c r="T63" s="47"/>
      <c r="U63" s="47"/>
      <c r="V63" s="47"/>
      <c r="W63" s="47"/>
      <c r="X63" s="34"/>
      <c r="Y63" s="34"/>
      <c r="Z63" s="34"/>
      <c r="AA63" s="49"/>
      <c r="AB63" s="49"/>
    </row>
    <row r="64" spans="1:28" ht="153" x14ac:dyDescent="0.2">
      <c r="A64" s="38" t="s">
        <v>348</v>
      </c>
      <c r="B64" s="34" t="s">
        <v>168</v>
      </c>
      <c r="C64" s="34" t="s">
        <v>169</v>
      </c>
      <c r="D64" s="34" t="s">
        <v>105</v>
      </c>
      <c r="E64" s="34" t="s">
        <v>170</v>
      </c>
      <c r="F64" s="34" t="s">
        <v>106</v>
      </c>
      <c r="G64" s="34" t="s">
        <v>387</v>
      </c>
      <c r="H64" s="46">
        <v>320000</v>
      </c>
      <c r="I64" s="47">
        <v>80000</v>
      </c>
      <c r="J64" s="47">
        <v>0</v>
      </c>
      <c r="K64" s="47">
        <v>0</v>
      </c>
      <c r="L64" s="34"/>
      <c r="M64" s="34"/>
      <c r="N64" s="47"/>
      <c r="O64" s="47" t="s">
        <v>66</v>
      </c>
      <c r="P64" s="47" t="s">
        <v>93</v>
      </c>
      <c r="Q64" s="47">
        <v>400000</v>
      </c>
      <c r="R64" s="47"/>
      <c r="S64" s="47"/>
      <c r="T64" s="47"/>
      <c r="U64" s="47"/>
      <c r="V64" s="47"/>
      <c r="W64" s="47"/>
      <c r="X64" s="34" t="s">
        <v>129</v>
      </c>
      <c r="Y64" s="34"/>
      <c r="Z64" s="34" t="s">
        <v>147</v>
      </c>
      <c r="AA64" s="49"/>
      <c r="AB64" s="49"/>
    </row>
    <row r="65" spans="1:28" ht="96.75" customHeight="1" x14ac:dyDescent="0.2">
      <c r="A65" s="38" t="s">
        <v>349</v>
      </c>
      <c r="B65" s="34" t="s">
        <v>168</v>
      </c>
      <c r="C65" s="34" t="s">
        <v>169</v>
      </c>
      <c r="D65" s="34" t="s">
        <v>107</v>
      </c>
      <c r="E65" s="34" t="s">
        <v>170</v>
      </c>
      <c r="F65" s="34" t="s">
        <v>108</v>
      </c>
      <c r="G65" s="34" t="s">
        <v>387</v>
      </c>
      <c r="H65" s="46">
        <v>320000</v>
      </c>
      <c r="I65" s="47">
        <v>80000</v>
      </c>
      <c r="J65" s="47">
        <v>0</v>
      </c>
      <c r="K65" s="47">
        <v>0</v>
      </c>
      <c r="L65" s="34"/>
      <c r="M65" s="34"/>
      <c r="N65" s="47"/>
      <c r="O65" s="47" t="s">
        <v>66</v>
      </c>
      <c r="P65" s="47" t="s">
        <v>93</v>
      </c>
      <c r="Q65" s="47">
        <v>400000</v>
      </c>
      <c r="R65" s="47"/>
      <c r="S65" s="47"/>
      <c r="T65" s="47"/>
      <c r="U65" s="47"/>
      <c r="V65" s="47"/>
      <c r="W65" s="47"/>
      <c r="X65" s="34" t="s">
        <v>129</v>
      </c>
      <c r="Y65" s="34"/>
      <c r="Z65" s="34" t="s">
        <v>148</v>
      </c>
      <c r="AA65" s="49"/>
      <c r="AB65" s="49"/>
    </row>
    <row r="66" spans="1:28" ht="29.25" customHeight="1" x14ac:dyDescent="0.2">
      <c r="A66" s="72" t="s">
        <v>433</v>
      </c>
      <c r="B66" s="73"/>
      <c r="C66" s="73"/>
      <c r="D66" s="73"/>
      <c r="E66" s="73"/>
      <c r="F66" s="73"/>
      <c r="G66" s="74"/>
      <c r="H66" s="54">
        <f>SUM(H55:H65)</f>
        <v>6320000</v>
      </c>
      <c r="I66" s="54">
        <f>SUM(I55:I65)</f>
        <v>1580000</v>
      </c>
      <c r="J66" s="47"/>
      <c r="K66" s="47"/>
      <c r="L66" s="34"/>
      <c r="M66" s="34"/>
      <c r="N66" s="47"/>
      <c r="O66" s="47"/>
      <c r="P66" s="47"/>
      <c r="Q66" s="47"/>
      <c r="R66" s="47"/>
      <c r="S66" s="47"/>
      <c r="T66" s="47"/>
      <c r="U66" s="47"/>
      <c r="V66" s="47"/>
      <c r="W66" s="47"/>
      <c r="X66" s="34"/>
      <c r="Y66" s="34"/>
      <c r="Z66" s="34"/>
      <c r="AA66" s="49"/>
      <c r="AB66" s="49"/>
    </row>
    <row r="67" spans="1:28" ht="93" customHeight="1" x14ac:dyDescent="0.2">
      <c r="A67" s="38" t="s">
        <v>350</v>
      </c>
      <c r="B67" s="34" t="s">
        <v>158</v>
      </c>
      <c r="C67" s="34" t="s">
        <v>159</v>
      </c>
      <c r="D67" s="34" t="s">
        <v>109</v>
      </c>
      <c r="E67" s="34" t="s">
        <v>166</v>
      </c>
      <c r="F67" s="34" t="s">
        <v>110</v>
      </c>
      <c r="G67" s="34" t="s">
        <v>385</v>
      </c>
      <c r="H67" s="46"/>
      <c r="I67" s="47"/>
      <c r="J67" s="47">
        <v>0</v>
      </c>
      <c r="K67" s="47">
        <v>0</v>
      </c>
      <c r="L67" s="34"/>
      <c r="M67" s="34"/>
      <c r="N67" s="47"/>
      <c r="O67" s="47" t="s">
        <v>92</v>
      </c>
      <c r="P67" s="47" t="s">
        <v>111</v>
      </c>
      <c r="Q67" s="47">
        <v>2000000</v>
      </c>
      <c r="R67" s="47"/>
      <c r="S67" s="47"/>
      <c r="T67" s="47"/>
      <c r="U67" s="47"/>
      <c r="V67" s="47"/>
      <c r="W67" s="47"/>
      <c r="X67" s="34" t="s">
        <v>129</v>
      </c>
      <c r="Y67" s="34"/>
      <c r="Z67" s="34" t="s">
        <v>149</v>
      </c>
      <c r="AA67" s="49"/>
      <c r="AB67" s="49"/>
    </row>
    <row r="68" spans="1:28" ht="85.5" customHeight="1" x14ac:dyDescent="0.2">
      <c r="A68" s="38" t="s">
        <v>351</v>
      </c>
      <c r="B68" s="34" t="s">
        <v>158</v>
      </c>
      <c r="C68" s="34" t="s">
        <v>159</v>
      </c>
      <c r="D68" s="34" t="s">
        <v>112</v>
      </c>
      <c r="E68" s="34" t="s">
        <v>166</v>
      </c>
      <c r="F68" s="34" t="s">
        <v>113</v>
      </c>
      <c r="G68" s="34" t="s">
        <v>385</v>
      </c>
      <c r="H68" s="46"/>
      <c r="I68" s="47"/>
      <c r="J68" s="47">
        <v>0</v>
      </c>
      <c r="K68" s="47">
        <v>0</v>
      </c>
      <c r="L68" s="34"/>
      <c r="M68" s="34"/>
      <c r="N68" s="47"/>
      <c r="O68" s="47" t="s">
        <v>92</v>
      </c>
      <c r="P68" s="47" t="s">
        <v>111</v>
      </c>
      <c r="Q68" s="47">
        <v>2000000</v>
      </c>
      <c r="R68" s="47"/>
      <c r="S68" s="47"/>
      <c r="T68" s="47"/>
      <c r="U68" s="47"/>
      <c r="V68" s="47"/>
      <c r="W68" s="47"/>
      <c r="X68" s="34" t="s">
        <v>129</v>
      </c>
      <c r="Y68" s="34"/>
      <c r="Z68" s="34" t="s">
        <v>150</v>
      </c>
      <c r="AA68" s="49"/>
      <c r="AB68" s="49"/>
    </row>
    <row r="69" spans="1:28" ht="36" customHeight="1" x14ac:dyDescent="0.2">
      <c r="A69" s="72" t="s">
        <v>439</v>
      </c>
      <c r="B69" s="73"/>
      <c r="C69" s="73"/>
      <c r="D69" s="73"/>
      <c r="E69" s="73"/>
      <c r="F69" s="73"/>
      <c r="G69" s="74"/>
      <c r="H69" s="54">
        <f>SUM(H67:H68)</f>
        <v>0</v>
      </c>
      <c r="I69" s="54">
        <f>SUM(I67:I68)</f>
        <v>0</v>
      </c>
      <c r="J69" s="61"/>
      <c r="K69" s="61"/>
      <c r="L69" s="62"/>
      <c r="M69" s="62"/>
      <c r="N69" s="61"/>
      <c r="O69" s="61"/>
      <c r="P69" s="61"/>
      <c r="Q69" s="61"/>
      <c r="R69" s="61"/>
      <c r="S69" s="61"/>
      <c r="T69" s="61"/>
      <c r="U69" s="61"/>
      <c r="V69" s="61"/>
      <c r="W69" s="61"/>
      <c r="X69" s="34"/>
      <c r="Y69" s="34"/>
      <c r="Z69" s="34"/>
      <c r="AA69" s="49"/>
      <c r="AB69" s="49"/>
    </row>
    <row r="70" spans="1:28" ht="123.75" customHeight="1" x14ac:dyDescent="0.2">
      <c r="A70" s="38" t="s">
        <v>352</v>
      </c>
      <c r="B70" s="38" t="s">
        <v>156</v>
      </c>
      <c r="C70" s="34" t="s">
        <v>160</v>
      </c>
      <c r="D70" s="34" t="s">
        <v>114</v>
      </c>
      <c r="E70" s="34" t="s">
        <v>127</v>
      </c>
      <c r="F70" s="34" t="s">
        <v>96</v>
      </c>
      <c r="G70" s="34" t="s">
        <v>386</v>
      </c>
      <c r="H70" s="46">
        <v>0</v>
      </c>
      <c r="I70" s="47"/>
      <c r="J70" s="47">
        <v>0</v>
      </c>
      <c r="K70" s="47">
        <v>0</v>
      </c>
      <c r="L70" s="34"/>
      <c r="M70" s="34"/>
      <c r="N70" s="47"/>
      <c r="O70" s="47" t="s">
        <v>92</v>
      </c>
      <c r="P70" s="47" t="s">
        <v>93</v>
      </c>
      <c r="Q70" s="47">
        <v>200000</v>
      </c>
      <c r="R70" s="47"/>
      <c r="S70" s="47"/>
      <c r="T70" s="47"/>
      <c r="U70" s="47"/>
      <c r="V70" s="47"/>
      <c r="W70" s="47"/>
      <c r="X70" s="34" t="s">
        <v>129</v>
      </c>
      <c r="Y70" s="34"/>
      <c r="Z70" s="34" t="s">
        <v>151</v>
      </c>
      <c r="AA70" s="49"/>
      <c r="AB70" s="49"/>
    </row>
    <row r="71" spans="1:28" ht="64.5" customHeight="1" x14ac:dyDescent="0.2">
      <c r="A71" s="38"/>
      <c r="B71" s="38"/>
      <c r="C71" s="34"/>
      <c r="D71" s="34" t="s">
        <v>456</v>
      </c>
      <c r="E71" s="34"/>
      <c r="F71" s="34" t="s">
        <v>469</v>
      </c>
      <c r="G71" s="34" t="s">
        <v>457</v>
      </c>
      <c r="H71" s="46"/>
      <c r="I71" s="47">
        <v>1000000</v>
      </c>
      <c r="J71" s="47"/>
      <c r="K71" s="47"/>
      <c r="L71" s="34"/>
      <c r="M71" s="34"/>
      <c r="N71" s="47"/>
      <c r="O71" s="47"/>
      <c r="P71" s="47"/>
      <c r="Q71" s="47"/>
      <c r="R71" s="47"/>
      <c r="S71" s="47"/>
      <c r="T71" s="47"/>
      <c r="U71" s="47"/>
      <c r="V71" s="47"/>
      <c r="W71" s="47"/>
      <c r="X71" s="34"/>
      <c r="Y71" s="34"/>
      <c r="Z71" s="34"/>
      <c r="AA71" s="49"/>
      <c r="AB71" s="49"/>
    </row>
    <row r="72" spans="1:28" ht="64.5" customHeight="1" x14ac:dyDescent="0.2">
      <c r="A72" s="38"/>
      <c r="B72" s="38"/>
      <c r="C72" s="34"/>
      <c r="D72" s="34" t="s">
        <v>462</v>
      </c>
      <c r="E72" s="34"/>
      <c r="F72" s="34"/>
      <c r="G72" s="34" t="s">
        <v>429</v>
      </c>
      <c r="H72" s="46"/>
      <c r="I72" s="47">
        <v>300000</v>
      </c>
      <c r="J72" s="47"/>
      <c r="K72" s="47"/>
      <c r="L72" s="34"/>
      <c r="M72" s="34"/>
      <c r="N72" s="47"/>
      <c r="O72" s="47"/>
      <c r="P72" s="47"/>
      <c r="Q72" s="47"/>
      <c r="R72" s="47"/>
      <c r="S72" s="47"/>
      <c r="T72" s="47"/>
      <c r="U72" s="47"/>
      <c r="V72" s="47"/>
      <c r="W72" s="47"/>
      <c r="X72" s="34"/>
      <c r="Y72" s="34"/>
      <c r="Z72" s="34"/>
      <c r="AA72" s="49"/>
      <c r="AB72" s="49"/>
    </row>
    <row r="73" spans="1:28" ht="64.5" customHeight="1" x14ac:dyDescent="0.2">
      <c r="A73" s="38"/>
      <c r="B73" s="38"/>
      <c r="C73" s="34"/>
      <c r="D73" s="34" t="s">
        <v>447</v>
      </c>
      <c r="E73" s="34"/>
      <c r="F73" s="34" t="s">
        <v>450</v>
      </c>
      <c r="G73" s="34" t="s">
        <v>417</v>
      </c>
      <c r="H73" s="46"/>
      <c r="I73" s="47">
        <v>85000</v>
      </c>
      <c r="J73" s="47"/>
      <c r="K73" s="47"/>
      <c r="L73" s="34"/>
      <c r="M73" s="34"/>
      <c r="N73" s="47"/>
      <c r="O73" s="47"/>
      <c r="P73" s="47"/>
      <c r="Q73" s="47"/>
      <c r="R73" s="47"/>
      <c r="S73" s="47"/>
      <c r="T73" s="47"/>
      <c r="U73" s="47"/>
      <c r="V73" s="47"/>
      <c r="W73" s="47"/>
      <c r="X73" s="34"/>
      <c r="Y73" s="34"/>
      <c r="Z73" s="34"/>
      <c r="AA73" s="49"/>
      <c r="AB73" s="49"/>
    </row>
    <row r="74" spans="1:28" ht="64.5" customHeight="1" x14ac:dyDescent="0.2">
      <c r="A74" s="38"/>
      <c r="B74" s="38"/>
      <c r="C74" s="34"/>
      <c r="D74" s="34" t="s">
        <v>458</v>
      </c>
      <c r="E74" s="34"/>
      <c r="F74" s="34"/>
      <c r="G74" s="34" t="s">
        <v>459</v>
      </c>
      <c r="H74" s="46"/>
      <c r="I74" s="47">
        <v>700000</v>
      </c>
      <c r="J74" s="47"/>
      <c r="K74" s="47"/>
      <c r="L74" s="34"/>
      <c r="M74" s="34"/>
      <c r="N74" s="47"/>
      <c r="O74" s="47"/>
      <c r="P74" s="47"/>
      <c r="Q74" s="47"/>
      <c r="R74" s="47"/>
      <c r="S74" s="47"/>
      <c r="T74" s="47"/>
      <c r="U74" s="47"/>
      <c r="V74" s="47"/>
      <c r="W74" s="47"/>
      <c r="X74" s="34"/>
      <c r="Y74" s="34"/>
      <c r="Z74" s="34"/>
      <c r="AA74" s="49"/>
      <c r="AB74" s="49"/>
    </row>
    <row r="75" spans="1:28" ht="64.5" customHeight="1" x14ac:dyDescent="0.2">
      <c r="A75" s="38"/>
      <c r="B75" s="38"/>
      <c r="C75" s="34"/>
      <c r="D75" s="34" t="s">
        <v>460</v>
      </c>
      <c r="E75" s="34"/>
      <c r="F75" s="34"/>
      <c r="G75" s="34" t="s">
        <v>461</v>
      </c>
      <c r="H75" s="46"/>
      <c r="I75" s="47">
        <v>50000</v>
      </c>
      <c r="J75" s="47"/>
      <c r="K75" s="47"/>
      <c r="L75" s="34"/>
      <c r="M75" s="34"/>
      <c r="N75" s="47"/>
      <c r="O75" s="47"/>
      <c r="P75" s="47"/>
      <c r="Q75" s="47"/>
      <c r="R75" s="47"/>
      <c r="S75" s="47"/>
      <c r="T75" s="47"/>
      <c r="U75" s="47"/>
      <c r="V75" s="47"/>
      <c r="W75" s="47"/>
      <c r="X75" s="34"/>
      <c r="Y75" s="34"/>
      <c r="Z75" s="34"/>
      <c r="AA75" s="49"/>
      <c r="AB75" s="49"/>
    </row>
    <row r="76" spans="1:28" ht="64.5" customHeight="1" x14ac:dyDescent="0.2">
      <c r="A76" s="38"/>
      <c r="B76" s="38"/>
      <c r="C76" s="34"/>
      <c r="D76" s="34" t="s">
        <v>463</v>
      </c>
      <c r="E76" s="34"/>
      <c r="F76" s="34"/>
      <c r="G76" s="34" t="s">
        <v>387</v>
      </c>
      <c r="H76" s="46"/>
      <c r="I76" s="47">
        <v>300000</v>
      </c>
      <c r="J76" s="47"/>
      <c r="K76" s="47"/>
      <c r="L76" s="34"/>
      <c r="M76" s="34"/>
      <c r="N76" s="47"/>
      <c r="O76" s="47"/>
      <c r="P76" s="47"/>
      <c r="Q76" s="47"/>
      <c r="R76" s="47"/>
      <c r="S76" s="47"/>
      <c r="T76" s="47"/>
      <c r="U76" s="47"/>
      <c r="V76" s="47"/>
      <c r="W76" s="47"/>
      <c r="X76" s="34"/>
      <c r="Y76" s="34"/>
      <c r="Z76" s="34"/>
      <c r="AA76" s="49"/>
      <c r="AB76" s="49"/>
    </row>
    <row r="77" spans="1:28" ht="64.5" customHeight="1" x14ac:dyDescent="0.2">
      <c r="A77" s="38"/>
      <c r="B77" s="38"/>
      <c r="C77" s="34"/>
      <c r="D77" s="34" t="s">
        <v>468</v>
      </c>
      <c r="E77" s="34"/>
      <c r="F77" s="34"/>
      <c r="G77" s="34" t="s">
        <v>383</v>
      </c>
      <c r="H77" s="46"/>
      <c r="I77" s="47">
        <v>120000</v>
      </c>
      <c r="J77" s="47"/>
      <c r="K77" s="47"/>
      <c r="L77" s="34"/>
      <c r="M77" s="34"/>
      <c r="N77" s="47"/>
      <c r="O77" s="47"/>
      <c r="P77" s="47"/>
      <c r="Q77" s="47"/>
      <c r="R77" s="47"/>
      <c r="S77" s="47"/>
      <c r="T77" s="47"/>
      <c r="U77" s="47"/>
      <c r="V77" s="47"/>
      <c r="W77" s="47"/>
      <c r="X77" s="34"/>
      <c r="Y77" s="34"/>
      <c r="Z77" s="34"/>
      <c r="AA77" s="49"/>
      <c r="AB77" s="49"/>
    </row>
    <row r="78" spans="1:28" ht="64.5" customHeight="1" x14ac:dyDescent="0.2">
      <c r="A78" s="38"/>
      <c r="B78" s="38"/>
      <c r="C78" s="34"/>
      <c r="D78" s="34" t="s">
        <v>448</v>
      </c>
      <c r="E78" s="34"/>
      <c r="F78" s="34" t="s">
        <v>451</v>
      </c>
      <c r="G78" s="34" t="s">
        <v>387</v>
      </c>
      <c r="H78" s="46"/>
      <c r="I78" s="47">
        <v>400000</v>
      </c>
      <c r="J78" s="47"/>
      <c r="K78" s="47"/>
      <c r="L78" s="34"/>
      <c r="M78" s="34"/>
      <c r="N78" s="47"/>
      <c r="O78" s="47"/>
      <c r="P78" s="47"/>
      <c r="Q78" s="47"/>
      <c r="R78" s="47"/>
      <c r="S78" s="47"/>
      <c r="T78" s="47"/>
      <c r="U78" s="47"/>
      <c r="V78" s="47"/>
      <c r="W78" s="47"/>
      <c r="X78" s="34"/>
      <c r="Y78" s="34"/>
      <c r="Z78" s="34"/>
      <c r="AA78" s="49"/>
      <c r="AB78" s="49"/>
    </row>
    <row r="79" spans="1:28" ht="70.5" customHeight="1" x14ac:dyDescent="0.2">
      <c r="A79" s="38"/>
      <c r="B79" s="38"/>
      <c r="C79" s="34"/>
      <c r="D79" s="34" t="s">
        <v>454</v>
      </c>
      <c r="E79" s="34"/>
      <c r="F79" s="34" t="s">
        <v>455</v>
      </c>
      <c r="G79" s="34" t="s">
        <v>387</v>
      </c>
      <c r="H79" s="46"/>
      <c r="I79" s="47">
        <v>300000</v>
      </c>
      <c r="J79" s="47"/>
      <c r="K79" s="47"/>
      <c r="L79" s="34"/>
      <c r="M79" s="34"/>
      <c r="N79" s="47"/>
      <c r="O79" s="47"/>
      <c r="P79" s="47"/>
      <c r="Q79" s="47"/>
      <c r="R79" s="47"/>
      <c r="S79" s="47"/>
      <c r="T79" s="47"/>
      <c r="U79" s="47"/>
      <c r="V79" s="47"/>
      <c r="W79" s="47"/>
      <c r="X79" s="34"/>
      <c r="Y79" s="34"/>
      <c r="Z79" s="34"/>
      <c r="AA79" s="49"/>
      <c r="AB79" s="49"/>
    </row>
    <row r="80" spans="1:28" ht="47.25" customHeight="1" x14ac:dyDescent="0.2">
      <c r="A80" s="38"/>
      <c r="B80" s="38"/>
      <c r="C80" s="34"/>
      <c r="D80" s="34" t="s">
        <v>449</v>
      </c>
      <c r="E80" s="34"/>
      <c r="F80" s="34" t="s">
        <v>452</v>
      </c>
      <c r="G80" s="34" t="s">
        <v>387</v>
      </c>
      <c r="H80" s="46"/>
      <c r="I80" s="47">
        <v>400000</v>
      </c>
      <c r="J80" s="47"/>
      <c r="K80" s="47"/>
      <c r="L80" s="34"/>
      <c r="M80" s="34"/>
      <c r="N80" s="47"/>
      <c r="O80" s="47"/>
      <c r="P80" s="47"/>
      <c r="Q80" s="47"/>
      <c r="R80" s="47"/>
      <c r="S80" s="47"/>
      <c r="T80" s="47"/>
      <c r="U80" s="47"/>
      <c r="V80" s="47"/>
      <c r="W80" s="47"/>
      <c r="X80" s="34"/>
      <c r="Y80" s="34"/>
      <c r="Z80" s="34"/>
      <c r="AA80" s="49"/>
      <c r="AB80" s="49"/>
    </row>
    <row r="81" spans="1:28" ht="67.5" customHeight="1" x14ac:dyDescent="0.2">
      <c r="A81" s="38"/>
      <c r="B81" s="38"/>
      <c r="C81" s="34"/>
      <c r="D81" s="34" t="s">
        <v>442</v>
      </c>
      <c r="E81" s="34"/>
      <c r="F81" s="34" t="s">
        <v>443</v>
      </c>
      <c r="G81" s="34" t="s">
        <v>444</v>
      </c>
      <c r="H81" s="46"/>
      <c r="I81" s="47">
        <v>200000</v>
      </c>
      <c r="J81" s="47"/>
      <c r="K81" s="47"/>
      <c r="L81" s="34"/>
      <c r="M81" s="34"/>
      <c r="N81" s="47"/>
      <c r="O81" s="47"/>
      <c r="P81" s="47"/>
      <c r="Q81" s="47"/>
      <c r="R81" s="47"/>
      <c r="S81" s="47"/>
      <c r="T81" s="47"/>
      <c r="U81" s="47"/>
      <c r="V81" s="47"/>
      <c r="W81" s="47"/>
      <c r="X81" s="34"/>
      <c r="Y81" s="34"/>
      <c r="Z81" s="34"/>
      <c r="AA81" s="49"/>
      <c r="AB81" s="49"/>
    </row>
    <row r="82" spans="1:28" ht="75" customHeight="1" x14ac:dyDescent="0.2">
      <c r="A82" s="38"/>
      <c r="B82" s="38"/>
      <c r="C82" s="34"/>
      <c r="D82" s="34" t="s">
        <v>445</v>
      </c>
      <c r="E82" s="34"/>
      <c r="F82" s="34" t="s">
        <v>446</v>
      </c>
      <c r="G82" s="34" t="s">
        <v>444</v>
      </c>
      <c r="H82" s="46"/>
      <c r="I82" s="47">
        <v>350000</v>
      </c>
      <c r="J82" s="47"/>
      <c r="K82" s="47"/>
      <c r="L82" s="34"/>
      <c r="M82" s="34"/>
      <c r="N82" s="47"/>
      <c r="O82" s="47"/>
      <c r="P82" s="47"/>
      <c r="Q82" s="47"/>
      <c r="R82" s="47"/>
      <c r="S82" s="47"/>
      <c r="T82" s="47"/>
      <c r="U82" s="47"/>
      <c r="V82" s="47"/>
      <c r="W82" s="47"/>
      <c r="X82" s="34"/>
      <c r="Y82" s="34"/>
      <c r="Z82" s="34"/>
      <c r="AA82" s="49"/>
      <c r="AB82" s="49"/>
    </row>
    <row r="83" spans="1:28" ht="102.75" customHeight="1" x14ac:dyDescent="0.2">
      <c r="A83" s="38" t="s">
        <v>353</v>
      </c>
      <c r="B83" s="34" t="s">
        <v>156</v>
      </c>
      <c r="C83" s="34" t="s">
        <v>162</v>
      </c>
      <c r="D83" s="34" t="s">
        <v>115</v>
      </c>
      <c r="E83" s="34" t="s">
        <v>127</v>
      </c>
      <c r="F83" s="34" t="s">
        <v>95</v>
      </c>
      <c r="G83" s="34" t="s">
        <v>387</v>
      </c>
      <c r="H83" s="46">
        <v>0</v>
      </c>
      <c r="I83" s="47">
        <f>300000+200000+200000</f>
        <v>700000</v>
      </c>
      <c r="J83" s="47">
        <v>0</v>
      </c>
      <c r="K83" s="47">
        <v>0</v>
      </c>
      <c r="L83" s="34"/>
      <c r="M83" s="34"/>
      <c r="N83" s="47"/>
      <c r="O83" s="47" t="s">
        <v>92</v>
      </c>
      <c r="P83" s="47" t="s">
        <v>93</v>
      </c>
      <c r="Q83" s="47">
        <v>300000</v>
      </c>
      <c r="R83" s="47"/>
      <c r="S83" s="47"/>
      <c r="T83" s="47"/>
      <c r="U83" s="47"/>
      <c r="V83" s="47"/>
      <c r="W83" s="47"/>
      <c r="X83" s="34" t="s">
        <v>129</v>
      </c>
      <c r="Y83" s="34"/>
      <c r="Z83" s="34" t="s">
        <v>140</v>
      </c>
      <c r="AA83" s="49"/>
      <c r="AB83" s="49"/>
    </row>
    <row r="84" spans="1:28" ht="93.75" customHeight="1" x14ac:dyDescent="0.2">
      <c r="A84" s="38"/>
      <c r="B84" s="34"/>
      <c r="C84" s="34"/>
      <c r="D84" s="34" t="s">
        <v>464</v>
      </c>
      <c r="E84" s="34"/>
      <c r="F84" s="34"/>
      <c r="G84" s="34" t="s">
        <v>387</v>
      </c>
      <c r="H84" s="46"/>
      <c r="I84" s="47">
        <v>300000</v>
      </c>
      <c r="J84" s="47"/>
      <c r="K84" s="47"/>
      <c r="L84" s="34"/>
      <c r="M84" s="34"/>
      <c r="N84" s="47"/>
      <c r="O84" s="47"/>
      <c r="P84" s="47"/>
      <c r="Q84" s="47"/>
      <c r="R84" s="47"/>
      <c r="S84" s="47"/>
      <c r="T84" s="47"/>
      <c r="U84" s="47"/>
      <c r="V84" s="47"/>
      <c r="W84" s="47"/>
      <c r="X84" s="34"/>
      <c r="Y84" s="34"/>
      <c r="Z84" s="34"/>
      <c r="AA84" s="49"/>
      <c r="AB84" s="49"/>
    </row>
    <row r="85" spans="1:28" ht="93.75" customHeight="1" x14ac:dyDescent="0.2">
      <c r="A85" s="38"/>
      <c r="B85" s="34"/>
      <c r="C85" s="34"/>
      <c r="D85" s="34" t="s">
        <v>465</v>
      </c>
      <c r="E85" s="34"/>
      <c r="F85" s="34"/>
      <c r="G85" s="34" t="s">
        <v>466</v>
      </c>
      <c r="H85" s="46"/>
      <c r="I85" s="47">
        <v>350000</v>
      </c>
      <c r="J85" s="47"/>
      <c r="K85" s="47"/>
      <c r="L85" s="34"/>
      <c r="M85" s="34"/>
      <c r="N85" s="47"/>
      <c r="O85" s="47"/>
      <c r="P85" s="47"/>
      <c r="Q85" s="47"/>
      <c r="R85" s="47"/>
      <c r="S85" s="47"/>
      <c r="T85" s="47"/>
      <c r="U85" s="47"/>
      <c r="V85" s="47"/>
      <c r="W85" s="47"/>
      <c r="X85" s="34"/>
      <c r="Y85" s="34"/>
      <c r="Z85" s="34"/>
      <c r="AA85" s="49"/>
      <c r="AB85" s="49"/>
    </row>
    <row r="86" spans="1:28" ht="153" x14ac:dyDescent="0.2">
      <c r="A86" s="38" t="s">
        <v>354</v>
      </c>
      <c r="B86" s="34" t="s">
        <v>168</v>
      </c>
      <c r="C86" s="34" t="s">
        <v>169</v>
      </c>
      <c r="D86" s="34" t="s">
        <v>116</v>
      </c>
      <c r="E86" s="34" t="s">
        <v>170</v>
      </c>
      <c r="F86" s="34" t="s">
        <v>117</v>
      </c>
      <c r="G86" s="34" t="s">
        <v>387</v>
      </c>
      <c r="H86" s="46">
        <v>0</v>
      </c>
      <c r="I86" s="47">
        <v>300000</v>
      </c>
      <c r="J86" s="47">
        <v>0</v>
      </c>
      <c r="K86" s="47">
        <v>0</v>
      </c>
      <c r="L86" s="34"/>
      <c r="M86" s="34"/>
      <c r="N86" s="47"/>
      <c r="O86" s="47" t="s">
        <v>92</v>
      </c>
      <c r="P86" s="47" t="s">
        <v>93</v>
      </c>
      <c r="Q86" s="47">
        <v>300000</v>
      </c>
      <c r="R86" s="47"/>
      <c r="S86" s="47"/>
      <c r="T86" s="47"/>
      <c r="U86" s="47"/>
      <c r="V86" s="47"/>
      <c r="W86" s="47"/>
      <c r="X86" s="34" t="s">
        <v>129</v>
      </c>
      <c r="Y86" s="34"/>
      <c r="Z86" s="34" t="s">
        <v>152</v>
      </c>
      <c r="AA86" s="49"/>
      <c r="AB86" s="49"/>
    </row>
    <row r="87" spans="1:28" ht="102" customHeight="1" x14ac:dyDescent="0.2">
      <c r="A87" s="38" t="s">
        <v>355</v>
      </c>
      <c r="B87" s="34" t="s">
        <v>168</v>
      </c>
      <c r="C87" s="34" t="s">
        <v>169</v>
      </c>
      <c r="D87" s="34" t="s">
        <v>118</v>
      </c>
      <c r="E87" s="34" t="s">
        <v>170</v>
      </c>
      <c r="F87" s="34" t="s">
        <v>55</v>
      </c>
      <c r="G87" s="34" t="s">
        <v>387</v>
      </c>
      <c r="H87" s="46">
        <v>0</v>
      </c>
      <c r="I87" s="47">
        <v>300000</v>
      </c>
      <c r="J87" s="47">
        <v>0</v>
      </c>
      <c r="K87" s="47">
        <v>0</v>
      </c>
      <c r="L87" s="34"/>
      <c r="M87" s="34"/>
      <c r="N87" s="47"/>
      <c r="O87" s="47" t="s">
        <v>92</v>
      </c>
      <c r="P87" s="47" t="s">
        <v>93</v>
      </c>
      <c r="Q87" s="47">
        <v>300000</v>
      </c>
      <c r="R87" s="47"/>
      <c r="S87" s="47"/>
      <c r="T87" s="47"/>
      <c r="U87" s="47"/>
      <c r="V87" s="47"/>
      <c r="W87" s="47"/>
      <c r="X87" s="34" t="s">
        <v>129</v>
      </c>
      <c r="Y87" s="34"/>
      <c r="Z87" s="34" t="s">
        <v>131</v>
      </c>
      <c r="AA87" s="49"/>
      <c r="AB87" s="49"/>
    </row>
    <row r="88" spans="1:28" ht="105" customHeight="1" x14ac:dyDescent="0.2">
      <c r="A88" s="38" t="s">
        <v>356</v>
      </c>
      <c r="B88" s="34" t="s">
        <v>168</v>
      </c>
      <c r="C88" s="34" t="s">
        <v>169</v>
      </c>
      <c r="D88" s="34" t="s">
        <v>119</v>
      </c>
      <c r="E88" s="34" t="s">
        <v>170</v>
      </c>
      <c r="F88" s="34" t="s">
        <v>120</v>
      </c>
      <c r="G88" s="34" t="s">
        <v>387</v>
      </c>
      <c r="H88" s="46">
        <v>0</v>
      </c>
      <c r="I88" s="47">
        <v>400000</v>
      </c>
      <c r="J88" s="47">
        <v>0</v>
      </c>
      <c r="K88" s="47">
        <v>0</v>
      </c>
      <c r="L88" s="34"/>
      <c r="M88" s="34"/>
      <c r="N88" s="47"/>
      <c r="O88" s="47" t="s">
        <v>92</v>
      </c>
      <c r="P88" s="47" t="s">
        <v>93</v>
      </c>
      <c r="Q88" s="47">
        <v>300000</v>
      </c>
      <c r="R88" s="47"/>
      <c r="S88" s="47"/>
      <c r="T88" s="47"/>
      <c r="U88" s="47"/>
      <c r="V88" s="47"/>
      <c r="W88" s="47"/>
      <c r="X88" s="34" t="s">
        <v>129</v>
      </c>
      <c r="Y88" s="34"/>
      <c r="Z88" s="34" t="s">
        <v>153</v>
      </c>
      <c r="AA88" s="49"/>
      <c r="AB88" s="49"/>
    </row>
    <row r="89" spans="1:28" ht="100.5" customHeight="1" x14ac:dyDescent="0.2">
      <c r="A89" s="38" t="s">
        <v>357</v>
      </c>
      <c r="B89" s="34" t="s">
        <v>168</v>
      </c>
      <c r="C89" s="34" t="s">
        <v>169</v>
      </c>
      <c r="D89" s="34" t="s">
        <v>121</v>
      </c>
      <c r="E89" s="34" t="s">
        <v>170</v>
      </c>
      <c r="F89" s="34" t="s">
        <v>122</v>
      </c>
      <c r="G89" s="34" t="s">
        <v>387</v>
      </c>
      <c r="H89" s="46">
        <v>0</v>
      </c>
      <c r="I89" s="47">
        <v>300000</v>
      </c>
      <c r="J89" s="47">
        <v>0</v>
      </c>
      <c r="K89" s="47">
        <v>0</v>
      </c>
      <c r="L89" s="34"/>
      <c r="M89" s="34"/>
      <c r="N89" s="47"/>
      <c r="O89" s="47" t="s">
        <v>92</v>
      </c>
      <c r="P89" s="47" t="s">
        <v>93</v>
      </c>
      <c r="Q89" s="47">
        <v>300000</v>
      </c>
      <c r="R89" s="47"/>
      <c r="S89" s="47"/>
      <c r="T89" s="47"/>
      <c r="U89" s="47"/>
      <c r="V89" s="47"/>
      <c r="W89" s="47"/>
      <c r="X89" s="34" t="s">
        <v>129</v>
      </c>
      <c r="Y89" s="34"/>
      <c r="Z89" s="34" t="s">
        <v>154</v>
      </c>
      <c r="AA89" s="49"/>
      <c r="AB89" s="49"/>
    </row>
    <row r="90" spans="1:28" ht="106.5" customHeight="1" x14ac:dyDescent="0.2">
      <c r="A90" s="38" t="s">
        <v>358</v>
      </c>
      <c r="B90" s="34" t="s">
        <v>168</v>
      </c>
      <c r="C90" s="34" t="s">
        <v>169</v>
      </c>
      <c r="D90" s="34" t="s">
        <v>123</v>
      </c>
      <c r="E90" s="34" t="s">
        <v>170</v>
      </c>
      <c r="F90" s="34" t="s">
        <v>124</v>
      </c>
      <c r="G90" s="34" t="s">
        <v>387</v>
      </c>
      <c r="H90" s="46">
        <v>0</v>
      </c>
      <c r="I90" s="47">
        <v>300000</v>
      </c>
      <c r="J90" s="47">
        <v>0</v>
      </c>
      <c r="K90" s="47">
        <v>0</v>
      </c>
      <c r="L90" s="34"/>
      <c r="M90" s="34"/>
      <c r="N90" s="47"/>
      <c r="O90" s="57" t="s">
        <v>92</v>
      </c>
      <c r="P90" s="57" t="s">
        <v>93</v>
      </c>
      <c r="Q90" s="57">
        <v>300000</v>
      </c>
      <c r="R90" s="47"/>
      <c r="S90" s="47"/>
      <c r="T90" s="47"/>
      <c r="U90" s="47"/>
      <c r="V90" s="47"/>
      <c r="W90" s="47"/>
      <c r="X90" s="34" t="s">
        <v>129</v>
      </c>
      <c r="Y90" s="34"/>
      <c r="Z90" s="34" t="s">
        <v>155</v>
      </c>
      <c r="AA90" s="49"/>
      <c r="AB90" s="49"/>
    </row>
    <row r="91" spans="1:28" ht="21.75" customHeight="1" x14ac:dyDescent="0.2">
      <c r="A91" s="72" t="s">
        <v>434</v>
      </c>
      <c r="B91" s="73"/>
      <c r="C91" s="73"/>
      <c r="D91" s="73"/>
      <c r="E91" s="73"/>
      <c r="F91" s="73"/>
      <c r="G91" s="74"/>
      <c r="H91" s="61">
        <f>SUM(H83:H90)</f>
        <v>0</v>
      </c>
      <c r="I91" s="61">
        <f>SUM(I70:I90)</f>
        <v>7155000</v>
      </c>
      <c r="J91" s="61"/>
      <c r="K91" s="61"/>
      <c r="L91" s="62"/>
      <c r="M91" s="62"/>
      <c r="N91" s="63"/>
      <c r="O91" s="64"/>
      <c r="P91" s="64"/>
      <c r="Q91" s="51"/>
      <c r="R91" s="46"/>
      <c r="S91" s="47"/>
      <c r="T91" s="47"/>
      <c r="U91" s="46"/>
      <c r="V91" s="47"/>
      <c r="W91" s="47"/>
      <c r="X91" s="34"/>
      <c r="Y91" s="34"/>
      <c r="Z91" s="34"/>
      <c r="AA91" s="49"/>
      <c r="AB91" s="49"/>
    </row>
    <row r="92" spans="1:28" ht="23.25" customHeight="1" x14ac:dyDescent="0.2">
      <c r="A92" s="72" t="s">
        <v>435</v>
      </c>
      <c r="B92" s="73"/>
      <c r="C92" s="73"/>
      <c r="D92" s="73"/>
      <c r="E92" s="73"/>
      <c r="F92" s="73"/>
      <c r="G92" s="74"/>
      <c r="H92" s="54">
        <f>SUM(H66,H69,H91)</f>
        <v>6320000</v>
      </c>
      <c r="I92" s="54">
        <f>SUM(I66,I69,I91)</f>
        <v>8735000</v>
      </c>
      <c r="J92" s="61"/>
      <c r="K92" s="61"/>
      <c r="L92" s="62"/>
      <c r="M92" s="62"/>
      <c r="N92" s="63"/>
      <c r="O92" s="64"/>
      <c r="P92" s="64"/>
      <c r="Q92" s="51"/>
      <c r="R92" s="46"/>
      <c r="S92" s="47"/>
      <c r="T92" s="47"/>
      <c r="U92" s="46"/>
      <c r="V92" s="47"/>
      <c r="W92" s="47"/>
      <c r="X92" s="34"/>
      <c r="Y92" s="34"/>
      <c r="Z92" s="34"/>
      <c r="AA92" s="49"/>
      <c r="AB92" s="49"/>
    </row>
    <row r="93" spans="1:28" s="66" customFormat="1" ht="94.5" customHeight="1" x14ac:dyDescent="0.2">
      <c r="A93" s="38" t="s">
        <v>359</v>
      </c>
      <c r="B93" s="34" t="s">
        <v>168</v>
      </c>
      <c r="C93" s="34" t="s">
        <v>169</v>
      </c>
      <c r="D93" s="34" t="s">
        <v>237</v>
      </c>
      <c r="E93" s="34" t="s">
        <v>170</v>
      </c>
      <c r="F93" s="34" t="s">
        <v>238</v>
      </c>
      <c r="G93" s="34" t="s">
        <v>387</v>
      </c>
      <c r="H93" s="46">
        <v>600000</v>
      </c>
      <c r="I93" s="47">
        <v>400000</v>
      </c>
      <c r="J93" s="47">
        <v>0</v>
      </c>
      <c r="K93" s="47">
        <v>0</v>
      </c>
      <c r="L93" s="34"/>
      <c r="M93" s="34"/>
      <c r="N93" s="65"/>
      <c r="O93" s="34"/>
      <c r="P93" s="34"/>
      <c r="Q93" s="34"/>
      <c r="R93" s="46" t="s">
        <v>239</v>
      </c>
      <c r="S93" s="47" t="s">
        <v>240</v>
      </c>
      <c r="T93" s="47">
        <v>1000000</v>
      </c>
      <c r="U93" s="46"/>
      <c r="V93" s="47"/>
      <c r="W93" s="47"/>
      <c r="X93" s="34" t="s">
        <v>129</v>
      </c>
      <c r="Y93" s="34"/>
      <c r="Z93" s="34" t="s">
        <v>322</v>
      </c>
      <c r="AA93" s="49"/>
      <c r="AB93" s="49"/>
    </row>
    <row r="94" spans="1:28" ht="96.75" customHeight="1" x14ac:dyDescent="0.2">
      <c r="A94" s="38" t="s">
        <v>360</v>
      </c>
      <c r="B94" s="34" t="s">
        <v>168</v>
      </c>
      <c r="C94" s="34" t="s">
        <v>169</v>
      </c>
      <c r="D94" s="34" t="s">
        <v>250</v>
      </c>
      <c r="E94" s="34" t="s">
        <v>170</v>
      </c>
      <c r="F94" s="34" t="s">
        <v>257</v>
      </c>
      <c r="G94" s="34" t="s">
        <v>387</v>
      </c>
      <c r="H94" s="46">
        <v>360000</v>
      </c>
      <c r="I94" s="47">
        <v>240000</v>
      </c>
      <c r="J94" s="47"/>
      <c r="K94" s="47"/>
      <c r="L94" s="34"/>
      <c r="M94" s="34"/>
      <c r="N94" s="47"/>
      <c r="O94" s="53"/>
      <c r="P94" s="53"/>
      <c r="Q94" s="53"/>
      <c r="R94" s="47" t="s">
        <v>267</v>
      </c>
      <c r="S94" s="47" t="s">
        <v>270</v>
      </c>
      <c r="T94" s="47">
        <v>600000</v>
      </c>
      <c r="U94" s="47"/>
      <c r="V94" s="47"/>
      <c r="W94" s="47"/>
      <c r="X94" s="34" t="s">
        <v>129</v>
      </c>
      <c r="Y94" s="34"/>
      <c r="Z94" s="34" t="s">
        <v>323</v>
      </c>
      <c r="AA94" s="49"/>
      <c r="AB94" s="49"/>
    </row>
    <row r="95" spans="1:28" ht="102.75" customHeight="1" x14ac:dyDescent="0.2">
      <c r="A95" s="38" t="s">
        <v>361</v>
      </c>
      <c r="B95" s="34" t="s">
        <v>168</v>
      </c>
      <c r="C95" s="34" t="s">
        <v>169</v>
      </c>
      <c r="D95" s="34" t="s">
        <v>241</v>
      </c>
      <c r="E95" s="34" t="s">
        <v>170</v>
      </c>
      <c r="F95" s="34" t="s">
        <v>260</v>
      </c>
      <c r="G95" s="34" t="s">
        <v>387</v>
      </c>
      <c r="H95" s="46">
        <v>300000</v>
      </c>
      <c r="I95" s="47">
        <v>200000</v>
      </c>
      <c r="J95" s="47"/>
      <c r="K95" s="47"/>
      <c r="L95" s="34"/>
      <c r="M95" s="34"/>
      <c r="N95" s="47"/>
      <c r="O95" s="47"/>
      <c r="P95" s="47"/>
      <c r="Q95" s="47"/>
      <c r="R95" s="47" t="s">
        <v>239</v>
      </c>
      <c r="S95" s="47" t="s">
        <v>240</v>
      </c>
      <c r="T95" s="47">
        <v>500000</v>
      </c>
      <c r="U95" s="47"/>
      <c r="V95" s="47"/>
      <c r="W95" s="47"/>
      <c r="X95" s="34" t="s">
        <v>129</v>
      </c>
      <c r="Y95" s="34"/>
      <c r="Z95" s="34" t="s">
        <v>324</v>
      </c>
      <c r="AA95" s="49"/>
      <c r="AB95" s="49"/>
    </row>
    <row r="96" spans="1:28" ht="102" customHeight="1" x14ac:dyDescent="0.2">
      <c r="A96" s="38" t="s">
        <v>362</v>
      </c>
      <c r="B96" s="34" t="s">
        <v>168</v>
      </c>
      <c r="C96" s="34" t="s">
        <v>169</v>
      </c>
      <c r="D96" s="34" t="s">
        <v>242</v>
      </c>
      <c r="E96" s="34" t="s">
        <v>170</v>
      </c>
      <c r="F96" s="34" t="s">
        <v>274</v>
      </c>
      <c r="G96" s="34" t="s">
        <v>387</v>
      </c>
      <c r="H96" s="46">
        <v>240000</v>
      </c>
      <c r="I96" s="47">
        <v>160000</v>
      </c>
      <c r="J96" s="47"/>
      <c r="K96" s="47"/>
      <c r="L96" s="34"/>
      <c r="M96" s="34"/>
      <c r="N96" s="47"/>
      <c r="O96" s="47"/>
      <c r="P96" s="47"/>
      <c r="Q96" s="47"/>
      <c r="R96" s="47" t="s">
        <v>267</v>
      </c>
      <c r="S96" s="47" t="s">
        <v>240</v>
      </c>
      <c r="T96" s="47">
        <v>400000</v>
      </c>
      <c r="U96" s="47"/>
      <c r="V96" s="47"/>
      <c r="W96" s="47"/>
      <c r="X96" s="34" t="s">
        <v>129</v>
      </c>
      <c r="Y96" s="34"/>
      <c r="Z96" s="34" t="s">
        <v>325</v>
      </c>
      <c r="AA96" s="49"/>
      <c r="AB96" s="49"/>
    </row>
    <row r="97" spans="1:28" ht="153" x14ac:dyDescent="0.2">
      <c r="A97" s="38" t="s">
        <v>363</v>
      </c>
      <c r="B97" s="34" t="s">
        <v>168</v>
      </c>
      <c r="C97" s="34" t="s">
        <v>169</v>
      </c>
      <c r="D97" s="34" t="s">
        <v>243</v>
      </c>
      <c r="E97" s="34" t="s">
        <v>170</v>
      </c>
      <c r="F97" s="34" t="s">
        <v>275</v>
      </c>
      <c r="G97" s="34" t="s">
        <v>387</v>
      </c>
      <c r="H97" s="46">
        <v>240000</v>
      </c>
      <c r="I97" s="47">
        <v>160000</v>
      </c>
      <c r="J97" s="47"/>
      <c r="K97" s="47"/>
      <c r="L97" s="34"/>
      <c r="M97" s="34"/>
      <c r="N97" s="47"/>
      <c r="O97" s="47"/>
      <c r="P97" s="47"/>
      <c r="Q97" s="47"/>
      <c r="R97" s="47" t="s">
        <v>267</v>
      </c>
      <c r="S97" s="47" t="s">
        <v>240</v>
      </c>
      <c r="T97" s="47">
        <v>400000</v>
      </c>
      <c r="U97" s="47"/>
      <c r="V97" s="47"/>
      <c r="W97" s="47"/>
      <c r="X97" s="34" t="s">
        <v>129</v>
      </c>
      <c r="Y97" s="34"/>
      <c r="Z97" s="34" t="s">
        <v>326</v>
      </c>
      <c r="AA97" s="49"/>
      <c r="AB97" s="49"/>
    </row>
    <row r="98" spans="1:28" ht="153" x14ac:dyDescent="0.2">
      <c r="A98" s="38" t="s">
        <v>364</v>
      </c>
      <c r="B98" s="34" t="s">
        <v>168</v>
      </c>
      <c r="C98" s="34" t="s">
        <v>169</v>
      </c>
      <c r="D98" s="34" t="s">
        <v>244</v>
      </c>
      <c r="E98" s="34" t="s">
        <v>170</v>
      </c>
      <c r="F98" s="34" t="s">
        <v>276</v>
      </c>
      <c r="G98" s="34" t="s">
        <v>387</v>
      </c>
      <c r="H98" s="46">
        <v>240000</v>
      </c>
      <c r="I98" s="47">
        <v>160000</v>
      </c>
      <c r="J98" s="47"/>
      <c r="K98" s="47"/>
      <c r="L98" s="34"/>
      <c r="M98" s="34"/>
      <c r="N98" s="47"/>
      <c r="O98" s="47"/>
      <c r="P98" s="47"/>
      <c r="Q98" s="47"/>
      <c r="R98" s="47" t="s">
        <v>267</v>
      </c>
      <c r="S98" s="47" t="s">
        <v>240</v>
      </c>
      <c r="T98" s="47">
        <v>400000</v>
      </c>
      <c r="U98" s="47"/>
      <c r="V98" s="47"/>
      <c r="W98" s="47"/>
      <c r="X98" s="34" t="s">
        <v>129</v>
      </c>
      <c r="Y98" s="34"/>
      <c r="Z98" s="34" t="s">
        <v>327</v>
      </c>
      <c r="AA98" s="49"/>
      <c r="AB98" s="49"/>
    </row>
    <row r="99" spans="1:28" ht="101.25" customHeight="1" x14ac:dyDescent="0.2">
      <c r="A99" s="38" t="s">
        <v>365</v>
      </c>
      <c r="B99" s="34" t="s">
        <v>168</v>
      </c>
      <c r="C99" s="34" t="s">
        <v>169</v>
      </c>
      <c r="D99" s="34" t="s">
        <v>245</v>
      </c>
      <c r="E99" s="34" t="s">
        <v>170</v>
      </c>
      <c r="F99" s="34" t="s">
        <v>55</v>
      </c>
      <c r="G99" s="34" t="s">
        <v>387</v>
      </c>
      <c r="H99" s="46">
        <v>240000</v>
      </c>
      <c r="I99" s="47">
        <v>160000</v>
      </c>
      <c r="J99" s="47"/>
      <c r="K99" s="47"/>
      <c r="L99" s="34"/>
      <c r="M99" s="34"/>
      <c r="N99" s="47"/>
      <c r="O99" s="47"/>
      <c r="P99" s="47"/>
      <c r="Q99" s="47"/>
      <c r="R99" s="47" t="s">
        <v>267</v>
      </c>
      <c r="S99" s="47" t="s">
        <v>240</v>
      </c>
      <c r="T99" s="47">
        <v>400000</v>
      </c>
      <c r="U99" s="47"/>
      <c r="V99" s="47"/>
      <c r="W99" s="47"/>
      <c r="X99" s="34" t="s">
        <v>129</v>
      </c>
      <c r="Y99" s="34"/>
      <c r="Z99" s="34" t="s">
        <v>328</v>
      </c>
      <c r="AA99" s="49"/>
      <c r="AB99" s="49"/>
    </row>
    <row r="100" spans="1:28" ht="153" x14ac:dyDescent="0.2">
      <c r="A100" s="38" t="s">
        <v>366</v>
      </c>
      <c r="B100" s="34" t="s">
        <v>168</v>
      </c>
      <c r="C100" s="34" t="s">
        <v>169</v>
      </c>
      <c r="D100" s="34" t="s">
        <v>246</v>
      </c>
      <c r="E100" s="34" t="s">
        <v>170</v>
      </c>
      <c r="F100" s="34" t="s">
        <v>277</v>
      </c>
      <c r="G100" s="34" t="s">
        <v>387</v>
      </c>
      <c r="H100" s="46">
        <v>240000</v>
      </c>
      <c r="I100" s="47">
        <v>160000</v>
      </c>
      <c r="J100" s="47"/>
      <c r="K100" s="47"/>
      <c r="L100" s="34"/>
      <c r="M100" s="34"/>
      <c r="N100" s="47"/>
      <c r="O100" s="47"/>
      <c r="P100" s="47"/>
      <c r="Q100" s="47"/>
      <c r="R100" s="47" t="s">
        <v>267</v>
      </c>
      <c r="S100" s="47" t="s">
        <v>240</v>
      </c>
      <c r="T100" s="47">
        <v>400000</v>
      </c>
      <c r="U100" s="47"/>
      <c r="V100" s="47"/>
      <c r="W100" s="47"/>
      <c r="X100" s="34" t="s">
        <v>129</v>
      </c>
      <c r="Y100" s="34"/>
      <c r="Z100" s="34" t="s">
        <v>329</v>
      </c>
      <c r="AA100" s="49"/>
      <c r="AB100" s="49"/>
    </row>
    <row r="101" spans="1:28" ht="153" x14ac:dyDescent="0.2">
      <c r="A101" s="38" t="s">
        <v>367</v>
      </c>
      <c r="B101" s="34" t="s">
        <v>168</v>
      </c>
      <c r="C101" s="34" t="s">
        <v>169</v>
      </c>
      <c r="D101" s="34" t="s">
        <v>247</v>
      </c>
      <c r="E101" s="34" t="s">
        <v>170</v>
      </c>
      <c r="F101" s="34" t="s">
        <v>278</v>
      </c>
      <c r="G101" s="34" t="s">
        <v>387</v>
      </c>
      <c r="H101" s="46">
        <v>180000</v>
      </c>
      <c r="I101" s="47">
        <v>120000</v>
      </c>
      <c r="J101" s="47"/>
      <c r="K101" s="47"/>
      <c r="L101" s="34"/>
      <c r="M101" s="34"/>
      <c r="N101" s="47"/>
      <c r="O101" s="47"/>
      <c r="P101" s="47"/>
      <c r="Q101" s="47"/>
      <c r="R101" s="47" t="s">
        <v>266</v>
      </c>
      <c r="S101" s="47" t="s">
        <v>272</v>
      </c>
      <c r="T101" s="47">
        <v>300000</v>
      </c>
      <c r="U101" s="47"/>
      <c r="V101" s="47"/>
      <c r="W101" s="47"/>
      <c r="X101" s="34" t="s">
        <v>129</v>
      </c>
      <c r="Y101" s="34"/>
      <c r="Z101" s="34" t="s">
        <v>330</v>
      </c>
      <c r="AA101" s="49"/>
      <c r="AB101" s="49"/>
    </row>
    <row r="102" spans="1:28" ht="96.75" customHeight="1" x14ac:dyDescent="0.2">
      <c r="A102" s="38" t="s">
        <v>368</v>
      </c>
      <c r="B102" s="34" t="s">
        <v>168</v>
      </c>
      <c r="C102" s="34" t="s">
        <v>169</v>
      </c>
      <c r="D102" s="34" t="s">
        <v>248</v>
      </c>
      <c r="E102" s="34" t="s">
        <v>170</v>
      </c>
      <c r="F102" s="34" t="s">
        <v>279</v>
      </c>
      <c r="G102" s="34" t="s">
        <v>387</v>
      </c>
      <c r="H102" s="46">
        <v>180000</v>
      </c>
      <c r="I102" s="47">
        <v>120000</v>
      </c>
      <c r="J102" s="47"/>
      <c r="K102" s="47"/>
      <c r="L102" s="34"/>
      <c r="M102" s="34"/>
      <c r="N102" s="47"/>
      <c r="O102" s="47"/>
      <c r="P102" s="47"/>
      <c r="Q102" s="47"/>
      <c r="R102" s="47" t="s">
        <v>266</v>
      </c>
      <c r="S102" s="47" t="s">
        <v>272</v>
      </c>
      <c r="T102" s="47">
        <v>300000</v>
      </c>
      <c r="U102" s="47"/>
      <c r="V102" s="47"/>
      <c r="W102" s="47"/>
      <c r="X102" s="34" t="s">
        <v>129</v>
      </c>
      <c r="Y102" s="34"/>
      <c r="Z102" s="34" t="s">
        <v>331</v>
      </c>
      <c r="AA102" s="49"/>
      <c r="AB102" s="49"/>
    </row>
    <row r="103" spans="1:28" ht="153" x14ac:dyDescent="0.2">
      <c r="A103" s="38" t="s">
        <v>369</v>
      </c>
      <c r="B103" s="34" t="s">
        <v>168</v>
      </c>
      <c r="C103" s="34" t="s">
        <v>169</v>
      </c>
      <c r="D103" s="34" t="s">
        <v>249</v>
      </c>
      <c r="E103" s="34" t="s">
        <v>170</v>
      </c>
      <c r="F103" s="34" t="s">
        <v>280</v>
      </c>
      <c r="G103" s="34" t="s">
        <v>387</v>
      </c>
      <c r="H103" s="46">
        <v>480000</v>
      </c>
      <c r="I103" s="47">
        <v>320000</v>
      </c>
      <c r="J103" s="47"/>
      <c r="K103" s="47"/>
      <c r="L103" s="34"/>
      <c r="M103" s="34"/>
      <c r="N103" s="47"/>
      <c r="O103" s="47"/>
      <c r="P103" s="47"/>
      <c r="Q103" s="47"/>
      <c r="R103" s="47" t="s">
        <v>239</v>
      </c>
      <c r="S103" s="47" t="s">
        <v>270</v>
      </c>
      <c r="T103" s="47">
        <v>800000</v>
      </c>
      <c r="U103" s="47"/>
      <c r="V103" s="47"/>
      <c r="W103" s="47"/>
      <c r="X103" s="34" t="s">
        <v>129</v>
      </c>
      <c r="Y103" s="34"/>
      <c r="Z103" s="34" t="s">
        <v>332</v>
      </c>
      <c r="AA103" s="49"/>
      <c r="AB103" s="49"/>
    </row>
    <row r="104" spans="1:28" ht="153" x14ac:dyDescent="0.2">
      <c r="A104" s="38" t="s">
        <v>370</v>
      </c>
      <c r="B104" s="34" t="s">
        <v>168</v>
      </c>
      <c r="C104" s="34" t="s">
        <v>169</v>
      </c>
      <c r="D104" s="34" t="s">
        <v>251</v>
      </c>
      <c r="E104" s="34" t="s">
        <v>170</v>
      </c>
      <c r="F104" s="34" t="s">
        <v>281</v>
      </c>
      <c r="G104" s="34" t="s">
        <v>387</v>
      </c>
      <c r="H104" s="46">
        <v>240000</v>
      </c>
      <c r="I104" s="47">
        <v>160000</v>
      </c>
      <c r="J104" s="47"/>
      <c r="K104" s="47"/>
      <c r="L104" s="34"/>
      <c r="M104" s="34"/>
      <c r="N104" s="47"/>
      <c r="O104" s="47"/>
      <c r="P104" s="47"/>
      <c r="Q104" s="47"/>
      <c r="R104" s="47" t="s">
        <v>239</v>
      </c>
      <c r="S104" s="47" t="s">
        <v>273</v>
      </c>
      <c r="T104" s="47">
        <v>400000</v>
      </c>
      <c r="U104" s="47"/>
      <c r="V104" s="47"/>
      <c r="W104" s="47"/>
      <c r="X104" s="34" t="s">
        <v>129</v>
      </c>
      <c r="Y104" s="34"/>
      <c r="Z104" s="34" t="s">
        <v>333</v>
      </c>
      <c r="AA104" s="49"/>
      <c r="AB104" s="49"/>
    </row>
    <row r="105" spans="1:28" ht="102" customHeight="1" x14ac:dyDescent="0.2">
      <c r="A105" s="38" t="s">
        <v>371</v>
      </c>
      <c r="B105" s="34" t="s">
        <v>168</v>
      </c>
      <c r="C105" s="34" t="s">
        <v>169</v>
      </c>
      <c r="D105" s="34" t="s">
        <v>252</v>
      </c>
      <c r="E105" s="34" t="s">
        <v>170</v>
      </c>
      <c r="F105" s="34" t="s">
        <v>81</v>
      </c>
      <c r="G105" s="34" t="s">
        <v>387</v>
      </c>
      <c r="H105" s="46">
        <v>240000</v>
      </c>
      <c r="I105" s="47">
        <v>160000</v>
      </c>
      <c r="J105" s="47"/>
      <c r="K105" s="47"/>
      <c r="L105" s="34"/>
      <c r="M105" s="34"/>
      <c r="N105" s="47"/>
      <c r="O105" s="47"/>
      <c r="P105" s="47"/>
      <c r="Q105" s="47"/>
      <c r="R105" s="47" t="s">
        <v>239</v>
      </c>
      <c r="S105" s="47" t="s">
        <v>273</v>
      </c>
      <c r="T105" s="47">
        <v>400000</v>
      </c>
      <c r="U105" s="47"/>
      <c r="V105" s="47"/>
      <c r="W105" s="47"/>
      <c r="X105" s="34" t="s">
        <v>129</v>
      </c>
      <c r="Y105" s="34"/>
      <c r="Z105" s="34" t="s">
        <v>334</v>
      </c>
      <c r="AA105" s="49"/>
      <c r="AB105" s="49"/>
    </row>
    <row r="106" spans="1:28" ht="153" x14ac:dyDescent="0.2">
      <c r="A106" s="38" t="s">
        <v>372</v>
      </c>
      <c r="B106" s="34" t="s">
        <v>168</v>
      </c>
      <c r="C106" s="34" t="s">
        <v>169</v>
      </c>
      <c r="D106" s="34" t="s">
        <v>253</v>
      </c>
      <c r="E106" s="34" t="s">
        <v>170</v>
      </c>
      <c r="F106" s="34" t="s">
        <v>282</v>
      </c>
      <c r="G106" s="34" t="s">
        <v>387</v>
      </c>
      <c r="H106" s="46">
        <v>240000</v>
      </c>
      <c r="I106" s="47">
        <v>160000</v>
      </c>
      <c r="J106" s="47"/>
      <c r="K106" s="47"/>
      <c r="L106" s="34"/>
      <c r="M106" s="34"/>
      <c r="N106" s="47"/>
      <c r="O106" s="47"/>
      <c r="P106" s="47"/>
      <c r="Q106" s="47"/>
      <c r="R106" s="47" t="s">
        <v>239</v>
      </c>
      <c r="S106" s="47" t="s">
        <v>273</v>
      </c>
      <c r="T106" s="47">
        <v>400000</v>
      </c>
      <c r="U106" s="47"/>
      <c r="V106" s="47"/>
      <c r="W106" s="47"/>
      <c r="X106" s="34" t="s">
        <v>129</v>
      </c>
      <c r="Y106" s="34"/>
      <c r="Z106" s="34" t="s">
        <v>335</v>
      </c>
      <c r="AA106" s="49"/>
      <c r="AB106" s="49"/>
    </row>
    <row r="107" spans="1:28" ht="153" x14ac:dyDescent="0.2">
      <c r="A107" s="38" t="s">
        <v>373</v>
      </c>
      <c r="B107" s="34" t="s">
        <v>168</v>
      </c>
      <c r="C107" s="34" t="s">
        <v>169</v>
      </c>
      <c r="D107" s="34" t="s">
        <v>254</v>
      </c>
      <c r="E107" s="34" t="s">
        <v>170</v>
      </c>
      <c r="F107" s="34" t="s">
        <v>283</v>
      </c>
      <c r="G107" s="34" t="s">
        <v>387</v>
      </c>
      <c r="H107" s="46">
        <v>360000</v>
      </c>
      <c r="I107" s="47">
        <v>240000</v>
      </c>
      <c r="J107" s="47"/>
      <c r="K107" s="47"/>
      <c r="L107" s="34"/>
      <c r="M107" s="34"/>
      <c r="N107" s="47"/>
      <c r="O107" s="47"/>
      <c r="P107" s="47"/>
      <c r="Q107" s="47"/>
      <c r="R107" s="47" t="s">
        <v>239</v>
      </c>
      <c r="S107" s="47" t="s">
        <v>240</v>
      </c>
      <c r="T107" s="47">
        <v>600000</v>
      </c>
      <c r="U107" s="47"/>
      <c r="V107" s="47"/>
      <c r="W107" s="47"/>
      <c r="X107" s="34" t="s">
        <v>129</v>
      </c>
      <c r="Y107" s="34"/>
      <c r="Z107" s="34" t="s">
        <v>336</v>
      </c>
      <c r="AA107" s="49"/>
      <c r="AB107" s="49"/>
    </row>
    <row r="108" spans="1:28" ht="101.25" customHeight="1" x14ac:dyDescent="0.2">
      <c r="A108" s="38" t="s">
        <v>374</v>
      </c>
      <c r="B108" s="34" t="s">
        <v>168</v>
      </c>
      <c r="C108" s="34" t="s">
        <v>169</v>
      </c>
      <c r="D108" s="34" t="s">
        <v>255</v>
      </c>
      <c r="E108" s="34" t="s">
        <v>170</v>
      </c>
      <c r="F108" s="34" t="s">
        <v>284</v>
      </c>
      <c r="G108" s="34" t="s">
        <v>387</v>
      </c>
      <c r="H108" s="46">
        <v>180000</v>
      </c>
      <c r="I108" s="47">
        <v>120000</v>
      </c>
      <c r="J108" s="47"/>
      <c r="K108" s="47"/>
      <c r="L108" s="34"/>
      <c r="M108" s="34"/>
      <c r="N108" s="47"/>
      <c r="O108" s="47"/>
      <c r="P108" s="47"/>
      <c r="Q108" s="47"/>
      <c r="R108" s="47" t="s">
        <v>239</v>
      </c>
      <c r="S108" s="47" t="s">
        <v>272</v>
      </c>
      <c r="T108" s="47">
        <v>300000</v>
      </c>
      <c r="U108" s="47"/>
      <c r="V108" s="47"/>
      <c r="W108" s="47"/>
      <c r="X108" s="34" t="s">
        <v>129</v>
      </c>
      <c r="Y108" s="34"/>
      <c r="Z108" s="34" t="s">
        <v>337</v>
      </c>
      <c r="AA108" s="49"/>
      <c r="AB108" s="49"/>
    </row>
    <row r="109" spans="1:28" ht="153" x14ac:dyDescent="0.2">
      <c r="A109" s="38" t="s">
        <v>375</v>
      </c>
      <c r="B109" s="34" t="s">
        <v>168</v>
      </c>
      <c r="C109" s="34" t="s">
        <v>169</v>
      </c>
      <c r="D109" s="34" t="s">
        <v>256</v>
      </c>
      <c r="E109" s="34" t="s">
        <v>170</v>
      </c>
      <c r="F109" s="34" t="s">
        <v>285</v>
      </c>
      <c r="G109" s="34" t="s">
        <v>387</v>
      </c>
      <c r="H109" s="46">
        <v>180000</v>
      </c>
      <c r="I109" s="47">
        <v>120000</v>
      </c>
      <c r="J109" s="47"/>
      <c r="K109" s="47"/>
      <c r="L109" s="34"/>
      <c r="M109" s="34"/>
      <c r="N109" s="47"/>
      <c r="O109" s="47"/>
      <c r="P109" s="47"/>
      <c r="Q109" s="47"/>
      <c r="R109" s="47" t="s">
        <v>239</v>
      </c>
      <c r="S109" s="47" t="s">
        <v>272</v>
      </c>
      <c r="T109" s="47">
        <v>300000</v>
      </c>
      <c r="U109" s="47"/>
      <c r="V109" s="47"/>
      <c r="W109" s="47"/>
      <c r="X109" s="34" t="s">
        <v>129</v>
      </c>
      <c r="Y109" s="34"/>
      <c r="Z109" s="34" t="s">
        <v>338</v>
      </c>
      <c r="AA109" s="49"/>
      <c r="AB109" s="49"/>
    </row>
    <row r="110" spans="1:28" ht="153" x14ac:dyDescent="0.2">
      <c r="A110" s="38" t="s">
        <v>376</v>
      </c>
      <c r="B110" s="34" t="s">
        <v>168</v>
      </c>
      <c r="C110" s="34" t="s">
        <v>169</v>
      </c>
      <c r="D110" s="34" t="s">
        <v>258</v>
      </c>
      <c r="E110" s="34" t="s">
        <v>170</v>
      </c>
      <c r="F110" s="34" t="s">
        <v>286</v>
      </c>
      <c r="G110" s="34" t="s">
        <v>387</v>
      </c>
      <c r="H110" s="46">
        <v>120000</v>
      </c>
      <c r="I110" s="47">
        <v>80000</v>
      </c>
      <c r="J110" s="47"/>
      <c r="K110" s="47"/>
      <c r="L110" s="34"/>
      <c r="M110" s="34"/>
      <c r="N110" s="47"/>
      <c r="O110" s="47"/>
      <c r="P110" s="47"/>
      <c r="Q110" s="47"/>
      <c r="R110" s="47" t="s">
        <v>239</v>
      </c>
      <c r="S110" s="47" t="s">
        <v>266</v>
      </c>
      <c r="T110" s="47">
        <v>200000</v>
      </c>
      <c r="U110" s="47"/>
      <c r="V110" s="47"/>
      <c r="W110" s="47"/>
      <c r="X110" s="34" t="s">
        <v>129</v>
      </c>
      <c r="Y110" s="34"/>
      <c r="Z110" s="34" t="s">
        <v>339</v>
      </c>
      <c r="AA110" s="49"/>
      <c r="AB110" s="49"/>
    </row>
    <row r="111" spans="1:28" ht="98.25" customHeight="1" x14ac:dyDescent="0.2">
      <c r="A111" s="38" t="s">
        <v>377</v>
      </c>
      <c r="B111" s="34" t="s">
        <v>168</v>
      </c>
      <c r="C111" s="34" t="s">
        <v>169</v>
      </c>
      <c r="D111" s="34" t="s">
        <v>259</v>
      </c>
      <c r="E111" s="34" t="s">
        <v>170</v>
      </c>
      <c r="F111" s="34" t="s">
        <v>287</v>
      </c>
      <c r="G111" s="34" t="s">
        <v>387</v>
      </c>
      <c r="H111" s="46">
        <v>120000</v>
      </c>
      <c r="I111" s="47">
        <v>80000</v>
      </c>
      <c r="J111" s="47"/>
      <c r="K111" s="47"/>
      <c r="L111" s="34"/>
      <c r="M111" s="34"/>
      <c r="N111" s="47"/>
      <c r="O111" s="47"/>
      <c r="P111" s="47"/>
      <c r="Q111" s="47"/>
      <c r="R111" s="47" t="s">
        <v>266</v>
      </c>
      <c r="S111" s="47" t="s">
        <v>240</v>
      </c>
      <c r="T111" s="47">
        <v>200000</v>
      </c>
      <c r="U111" s="47"/>
      <c r="V111" s="47"/>
      <c r="W111" s="47"/>
      <c r="X111" s="34" t="s">
        <v>129</v>
      </c>
      <c r="Y111" s="34"/>
      <c r="Z111" s="34" t="s">
        <v>340</v>
      </c>
      <c r="AA111" s="49"/>
      <c r="AB111" s="49"/>
    </row>
    <row r="112" spans="1:28" ht="24.75" customHeight="1" x14ac:dyDescent="0.2">
      <c r="A112" s="72" t="s">
        <v>436</v>
      </c>
      <c r="B112" s="73"/>
      <c r="C112" s="73"/>
      <c r="D112" s="73"/>
      <c r="E112" s="73"/>
      <c r="F112" s="73"/>
      <c r="G112" s="74"/>
      <c r="H112" s="54">
        <f>SUM(H93:H111)</f>
        <v>4980000</v>
      </c>
      <c r="I112" s="54">
        <f>SUM(I93:I111)</f>
        <v>3320000</v>
      </c>
      <c r="J112" s="47"/>
      <c r="K112" s="47"/>
      <c r="L112" s="34"/>
      <c r="M112" s="34"/>
      <c r="N112" s="47"/>
      <c r="O112" s="47"/>
      <c r="P112" s="47"/>
      <c r="Q112" s="47"/>
      <c r="R112" s="47"/>
      <c r="S112" s="47"/>
      <c r="T112" s="47"/>
      <c r="U112" s="47"/>
      <c r="V112" s="47"/>
      <c r="W112" s="47"/>
      <c r="X112" s="34"/>
      <c r="Y112" s="34"/>
      <c r="Z112" s="34"/>
      <c r="AA112" s="49"/>
      <c r="AB112" s="49"/>
    </row>
    <row r="113" spans="1:28" ht="109.5" customHeight="1" x14ac:dyDescent="0.2">
      <c r="A113" s="38" t="s">
        <v>378</v>
      </c>
      <c r="B113" s="38" t="s">
        <v>158</v>
      </c>
      <c r="C113" s="34" t="s">
        <v>159</v>
      </c>
      <c r="D113" s="34" t="s">
        <v>261</v>
      </c>
      <c r="E113" s="34" t="s">
        <v>166</v>
      </c>
      <c r="F113" s="34" t="s">
        <v>97</v>
      </c>
      <c r="G113" s="34" t="s">
        <v>385</v>
      </c>
      <c r="H113" s="46">
        <v>475000</v>
      </c>
      <c r="I113" s="47">
        <v>25000</v>
      </c>
      <c r="J113" s="47"/>
      <c r="K113" s="47"/>
      <c r="L113" s="34"/>
      <c r="M113" s="34"/>
      <c r="N113" s="47"/>
      <c r="O113" s="47"/>
      <c r="P113" s="47"/>
      <c r="Q113" s="47"/>
      <c r="R113" s="47" t="s">
        <v>267</v>
      </c>
      <c r="S113" s="47" t="s">
        <v>268</v>
      </c>
      <c r="T113" s="47">
        <v>500000</v>
      </c>
      <c r="U113" s="47"/>
      <c r="V113" s="47"/>
      <c r="W113" s="47"/>
      <c r="X113" s="34" t="s">
        <v>129</v>
      </c>
      <c r="Y113" s="34"/>
      <c r="Z113" s="34" t="s">
        <v>321</v>
      </c>
      <c r="AA113" s="49"/>
      <c r="AB113" s="49"/>
    </row>
    <row r="114" spans="1:28" ht="87" customHeight="1" x14ac:dyDescent="0.2">
      <c r="A114" s="38" t="s">
        <v>379</v>
      </c>
      <c r="B114" s="38" t="s">
        <v>158</v>
      </c>
      <c r="C114" s="34" t="s">
        <v>159</v>
      </c>
      <c r="D114" s="34" t="s">
        <v>262</v>
      </c>
      <c r="E114" s="34" t="s">
        <v>166</v>
      </c>
      <c r="F114" s="34" t="s">
        <v>288</v>
      </c>
      <c r="G114" s="34" t="s">
        <v>385</v>
      </c>
      <c r="H114" s="46">
        <v>1425000</v>
      </c>
      <c r="I114" s="47">
        <v>75000</v>
      </c>
      <c r="J114" s="47"/>
      <c r="K114" s="47"/>
      <c r="L114" s="34"/>
      <c r="M114" s="34"/>
      <c r="N114" s="47"/>
      <c r="O114" s="47"/>
      <c r="P114" s="47"/>
      <c r="Q114" s="47"/>
      <c r="R114" s="47" t="s">
        <v>239</v>
      </c>
      <c r="S114" s="47" t="s">
        <v>269</v>
      </c>
      <c r="T114" s="47">
        <v>1500000</v>
      </c>
      <c r="U114" s="47"/>
      <c r="V114" s="47"/>
      <c r="W114" s="47"/>
      <c r="X114" s="34" t="s">
        <v>129</v>
      </c>
      <c r="Y114" s="34"/>
      <c r="Z114" s="34" t="s">
        <v>320</v>
      </c>
      <c r="AA114" s="49"/>
      <c r="AB114" s="49"/>
    </row>
    <row r="115" spans="1:28" ht="87" customHeight="1" x14ac:dyDescent="0.2">
      <c r="A115" s="38" t="s">
        <v>380</v>
      </c>
      <c r="B115" s="38" t="s">
        <v>158</v>
      </c>
      <c r="C115" s="34" t="s">
        <v>159</v>
      </c>
      <c r="D115" s="34" t="s">
        <v>263</v>
      </c>
      <c r="E115" s="34" t="s">
        <v>166</v>
      </c>
      <c r="F115" s="34" t="s">
        <v>289</v>
      </c>
      <c r="G115" s="34" t="s">
        <v>385</v>
      </c>
      <c r="H115" s="46">
        <v>1425000</v>
      </c>
      <c r="I115" s="47">
        <v>75000</v>
      </c>
      <c r="J115" s="47"/>
      <c r="K115" s="47"/>
      <c r="L115" s="34"/>
      <c r="M115" s="34"/>
      <c r="N115" s="47"/>
      <c r="O115" s="47"/>
      <c r="P115" s="47"/>
      <c r="Q115" s="47"/>
      <c r="R115" s="47" t="s">
        <v>239</v>
      </c>
      <c r="S115" s="47" t="s">
        <v>269</v>
      </c>
      <c r="T115" s="47">
        <v>1500000</v>
      </c>
      <c r="U115" s="47"/>
      <c r="V115" s="47"/>
      <c r="W115" s="47"/>
      <c r="X115" s="34" t="s">
        <v>129</v>
      </c>
      <c r="Y115" s="34"/>
      <c r="Z115" s="34" t="s">
        <v>319</v>
      </c>
      <c r="AA115" s="49"/>
      <c r="AB115" s="49"/>
    </row>
    <row r="116" spans="1:28" ht="102" customHeight="1" x14ac:dyDescent="0.2">
      <c r="A116" s="38" t="s">
        <v>381</v>
      </c>
      <c r="B116" s="38" t="s">
        <v>158</v>
      </c>
      <c r="C116" s="34" t="s">
        <v>159</v>
      </c>
      <c r="D116" s="34" t="s">
        <v>264</v>
      </c>
      <c r="E116" s="34" t="s">
        <v>166</v>
      </c>
      <c r="F116" s="34" t="s">
        <v>290</v>
      </c>
      <c r="G116" s="34" t="s">
        <v>385</v>
      </c>
      <c r="H116" s="46">
        <v>190000</v>
      </c>
      <c r="I116" s="47">
        <v>10000</v>
      </c>
      <c r="J116" s="47"/>
      <c r="K116" s="47"/>
      <c r="L116" s="34"/>
      <c r="M116" s="34"/>
      <c r="N116" s="47"/>
      <c r="O116" s="47"/>
      <c r="P116" s="47"/>
      <c r="Q116" s="47"/>
      <c r="R116" s="47" t="s">
        <v>239</v>
      </c>
      <c r="S116" s="47" t="s">
        <v>270</v>
      </c>
      <c r="T116" s="47">
        <v>200000</v>
      </c>
      <c r="U116" s="47"/>
      <c r="V116" s="47"/>
      <c r="W116" s="47"/>
      <c r="X116" s="34" t="s">
        <v>129</v>
      </c>
      <c r="Y116" s="34"/>
      <c r="Z116" s="34" t="s">
        <v>318</v>
      </c>
      <c r="AA116" s="49"/>
      <c r="AB116" s="49"/>
    </row>
    <row r="117" spans="1:28" ht="101.25" customHeight="1" x14ac:dyDescent="0.2">
      <c r="A117" s="38" t="s">
        <v>382</v>
      </c>
      <c r="B117" s="38" t="s">
        <v>158</v>
      </c>
      <c r="C117" s="34" t="s">
        <v>159</v>
      </c>
      <c r="D117" s="34" t="s">
        <v>265</v>
      </c>
      <c r="E117" s="34" t="s">
        <v>166</v>
      </c>
      <c r="F117" s="34" t="s">
        <v>96</v>
      </c>
      <c r="G117" s="34" t="s">
        <v>385</v>
      </c>
      <c r="H117" s="46">
        <v>475000</v>
      </c>
      <c r="I117" s="47">
        <v>25000</v>
      </c>
      <c r="J117" s="47"/>
      <c r="K117" s="47"/>
      <c r="L117" s="34"/>
      <c r="M117" s="34"/>
      <c r="N117" s="47"/>
      <c r="O117" s="47"/>
      <c r="P117" s="47"/>
      <c r="Q117" s="47"/>
      <c r="R117" s="47" t="s">
        <v>271</v>
      </c>
      <c r="S117" s="47" t="s">
        <v>268</v>
      </c>
      <c r="T117" s="47">
        <v>500000</v>
      </c>
      <c r="U117" s="47"/>
      <c r="V117" s="47"/>
      <c r="W117" s="47"/>
      <c r="X117" s="34" t="s">
        <v>129</v>
      </c>
      <c r="Y117" s="34"/>
      <c r="Z117" s="34" t="s">
        <v>317</v>
      </c>
      <c r="AA117" s="49"/>
      <c r="AB117" s="49"/>
    </row>
    <row r="118" spans="1:28" ht="21" customHeight="1" x14ac:dyDescent="0.2">
      <c r="A118" s="75" t="s">
        <v>437</v>
      </c>
      <c r="B118" s="76"/>
      <c r="C118" s="76"/>
      <c r="D118" s="76"/>
      <c r="E118" s="76"/>
      <c r="F118" s="76"/>
      <c r="G118" s="77"/>
      <c r="H118" s="67">
        <f>SUM(H113:H117)</f>
        <v>3990000</v>
      </c>
      <c r="I118" s="67">
        <f>SUM(I113:I117)</f>
        <v>210000</v>
      </c>
      <c r="J118" s="57"/>
      <c r="K118" s="57"/>
      <c r="L118" s="37"/>
      <c r="M118" s="37"/>
      <c r="N118" s="57"/>
      <c r="O118" s="57"/>
      <c r="P118" s="57"/>
      <c r="Q118" s="57"/>
      <c r="R118" s="57"/>
      <c r="S118" s="57"/>
      <c r="T118" s="57"/>
      <c r="U118" s="57"/>
      <c r="V118" s="57"/>
      <c r="W118" s="57"/>
      <c r="X118" s="37"/>
      <c r="Y118" s="37"/>
      <c r="Z118" s="37"/>
      <c r="AA118" s="49"/>
      <c r="AB118" s="49"/>
    </row>
    <row r="119" spans="1:28" ht="34.5" customHeight="1" x14ac:dyDescent="0.2">
      <c r="A119" s="72" t="s">
        <v>438</v>
      </c>
      <c r="B119" s="73"/>
      <c r="C119" s="73"/>
      <c r="D119" s="73"/>
      <c r="E119" s="73"/>
      <c r="F119" s="73"/>
      <c r="G119" s="74"/>
      <c r="H119" s="68">
        <f>SUM(H112,H118)</f>
        <v>8970000</v>
      </c>
      <c r="I119" s="68">
        <f>SUM(I112,I118)</f>
        <v>3530000</v>
      </c>
      <c r="J119" s="34"/>
      <c r="K119" s="34"/>
      <c r="L119" s="34"/>
      <c r="M119" s="34"/>
      <c r="N119" s="34"/>
      <c r="O119" s="34"/>
      <c r="P119" s="34"/>
      <c r="Q119" s="34"/>
      <c r="R119" s="34"/>
      <c r="S119" s="38"/>
      <c r="T119" s="38"/>
      <c r="U119" s="34"/>
      <c r="V119" s="38"/>
      <c r="W119" s="38"/>
      <c r="X119" s="38"/>
      <c r="Y119" s="38"/>
      <c r="Z119" s="38"/>
      <c r="AA119" s="49"/>
      <c r="AB119" s="49"/>
    </row>
  </sheetData>
  <autoFilter ref="A9:Z119"/>
  <mergeCells count="44">
    <mergeCell ref="Z3:Z8"/>
    <mergeCell ref="Y3:Y8"/>
    <mergeCell ref="K5:K8"/>
    <mergeCell ref="L5:N6"/>
    <mergeCell ref="L7:L8"/>
    <mergeCell ref="M7:M8"/>
    <mergeCell ref="N7:N8"/>
    <mergeCell ref="O7:O8"/>
    <mergeCell ref="P7:P8"/>
    <mergeCell ref="Q7:Q8"/>
    <mergeCell ref="U5:W6"/>
    <mergeCell ref="U7:U8"/>
    <mergeCell ref="H3:K4"/>
    <mergeCell ref="H5:H8"/>
    <mergeCell ref="V7:V8"/>
    <mergeCell ref="G3:G8"/>
    <mergeCell ref="L3:W4"/>
    <mergeCell ref="A20:G20"/>
    <mergeCell ref="A24:G24"/>
    <mergeCell ref="A53:G53"/>
    <mergeCell ref="W7:W8"/>
    <mergeCell ref="A54:G54"/>
    <mergeCell ref="A2:Z2"/>
    <mergeCell ref="O5:Q6"/>
    <mergeCell ref="R5:T6"/>
    <mergeCell ref="A3:A8"/>
    <mergeCell ref="B3:B8"/>
    <mergeCell ref="C3:C8"/>
    <mergeCell ref="D3:D8"/>
    <mergeCell ref="E3:E8"/>
    <mergeCell ref="F3:F8"/>
    <mergeCell ref="R7:R8"/>
    <mergeCell ref="S7:S8"/>
    <mergeCell ref="T7:T8"/>
    <mergeCell ref="J5:J8"/>
    <mergeCell ref="I5:I8"/>
    <mergeCell ref="X3:X8"/>
    <mergeCell ref="A119:G119"/>
    <mergeCell ref="A66:G66"/>
    <mergeCell ref="A69:G69"/>
    <mergeCell ref="A91:G91"/>
    <mergeCell ref="A92:G92"/>
    <mergeCell ref="A112:G112"/>
    <mergeCell ref="A118:G118"/>
  </mergeCells>
  <pageMargins left="0.25" right="0.25" top="0.75" bottom="0.75" header="0.3" footer="0.3"/>
  <pageSetup paperSize="9" scale="55" orientation="landscape" r:id="rId1"/>
  <ignoredErrors>
    <ignoredError sqref="H9:K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43" workbookViewId="0">
      <selection activeCell="K14" sqref="K14"/>
    </sheetView>
  </sheetViews>
  <sheetFormatPr defaultRowHeight="15" x14ac:dyDescent="0.25"/>
  <cols>
    <col min="1" max="1" width="39.28515625" customWidth="1"/>
    <col min="2" max="2" width="17" customWidth="1"/>
    <col min="3" max="3" width="34.28515625" customWidth="1"/>
    <col min="4" max="4" width="10.42578125" customWidth="1"/>
    <col min="5" max="5" width="20.7109375" customWidth="1"/>
  </cols>
  <sheetData>
    <row r="1" spans="1:5" ht="15.75" x14ac:dyDescent="0.3">
      <c r="A1" s="5" t="s">
        <v>172</v>
      </c>
    </row>
    <row r="2" spans="1:5" ht="24" customHeight="1" x14ac:dyDescent="0.3">
      <c r="A2" s="6" t="s">
        <v>173</v>
      </c>
    </row>
    <row r="3" spans="1:5" ht="26.25" customHeight="1" x14ac:dyDescent="0.3">
      <c r="A3" s="93" t="s">
        <v>174</v>
      </c>
      <c r="B3" s="93"/>
      <c r="C3" s="93"/>
      <c r="D3" s="93"/>
    </row>
    <row r="4" spans="1:5" ht="15.75" x14ac:dyDescent="0.3">
      <c r="A4" s="6"/>
    </row>
    <row r="5" spans="1:5" ht="27.75" customHeight="1" x14ac:dyDescent="0.3">
      <c r="A5" s="7" t="s">
        <v>234</v>
      </c>
    </row>
    <row r="6" spans="1:5" ht="27" customHeight="1" x14ac:dyDescent="0.3">
      <c r="A6" s="7" t="s">
        <v>175</v>
      </c>
    </row>
    <row r="7" spans="1:5" ht="45.75" customHeight="1" x14ac:dyDescent="0.25">
      <c r="A7" s="94" t="s">
        <v>50</v>
      </c>
      <c r="B7" s="95"/>
      <c r="C7" s="95"/>
      <c r="D7" s="95"/>
    </row>
    <row r="8" spans="1:5" ht="16.5" customHeight="1" x14ac:dyDescent="0.3">
      <c r="A8" s="7" t="s">
        <v>176</v>
      </c>
    </row>
    <row r="9" spans="1:5" ht="28.5" customHeight="1" x14ac:dyDescent="0.25">
      <c r="A9" s="97" t="s">
        <v>291</v>
      </c>
      <c r="B9" s="98"/>
      <c r="C9" s="98"/>
      <c r="D9" s="98"/>
      <c r="E9" s="98"/>
    </row>
    <row r="10" spans="1:5" ht="33" customHeight="1" x14ac:dyDescent="0.3">
      <c r="A10" s="93" t="s">
        <v>177</v>
      </c>
      <c r="B10" s="93"/>
      <c r="C10" s="93"/>
      <c r="D10" s="93"/>
      <c r="E10" s="93"/>
    </row>
    <row r="11" spans="1:5" ht="36" customHeight="1" x14ac:dyDescent="0.25">
      <c r="A11" s="15" t="s">
        <v>292</v>
      </c>
      <c r="B11" s="99" t="s">
        <v>164</v>
      </c>
      <c r="C11" s="99"/>
      <c r="D11" s="99"/>
      <c r="E11" s="99"/>
    </row>
    <row r="12" spans="1:5" ht="33.75" customHeight="1" x14ac:dyDescent="0.25">
      <c r="A12" s="15" t="s">
        <v>293</v>
      </c>
      <c r="B12" s="100" t="s">
        <v>294</v>
      </c>
      <c r="C12" s="100"/>
      <c r="D12" s="100"/>
      <c r="E12" s="100"/>
    </row>
    <row r="13" spans="1:5" ht="23.25" customHeight="1" x14ac:dyDescent="0.3">
      <c r="A13" s="6" t="s">
        <v>178</v>
      </c>
    </row>
    <row r="14" spans="1:5" ht="409.5" customHeight="1" x14ac:dyDescent="0.25">
      <c r="A14" s="96" t="s">
        <v>295</v>
      </c>
      <c r="B14" s="96"/>
      <c r="C14" s="96"/>
      <c r="D14" s="96"/>
      <c r="E14" s="96"/>
    </row>
    <row r="15" spans="1:5" ht="15.75" x14ac:dyDescent="0.3">
      <c r="A15" s="6" t="s">
        <v>183</v>
      </c>
    </row>
    <row r="16" spans="1:5" x14ac:dyDescent="0.25">
      <c r="A16" s="33">
        <v>4950000</v>
      </c>
    </row>
    <row r="17" spans="1:5" ht="15.75" x14ac:dyDescent="0.3">
      <c r="A17" s="6" t="s">
        <v>184</v>
      </c>
    </row>
    <row r="18" spans="1:5" ht="16.5" thickBot="1" x14ac:dyDescent="0.35">
      <c r="A18" s="6" t="s">
        <v>296</v>
      </c>
    </row>
    <row r="19" spans="1:5" ht="45.75" thickBot="1" x14ac:dyDescent="0.3">
      <c r="A19" s="8" t="s">
        <v>185</v>
      </c>
      <c r="B19" s="10" t="s">
        <v>186</v>
      </c>
      <c r="C19" s="10" t="s">
        <v>187</v>
      </c>
    </row>
    <row r="20" spans="1:5" ht="15.75" thickBot="1" x14ac:dyDescent="0.3">
      <c r="A20" s="2" t="s">
        <v>40</v>
      </c>
      <c r="B20" s="2" t="s">
        <v>49</v>
      </c>
      <c r="C20" s="17">
        <v>6</v>
      </c>
    </row>
    <row r="21" spans="1:5" ht="15.75" thickBot="1" x14ac:dyDescent="0.3">
      <c r="A21" s="2" t="s">
        <v>66</v>
      </c>
      <c r="B21" s="2" t="s">
        <v>93</v>
      </c>
      <c r="C21" s="17">
        <v>6</v>
      </c>
    </row>
    <row r="22" spans="1:5" ht="15.75" x14ac:dyDescent="0.3">
      <c r="A22" s="92" t="s">
        <v>188</v>
      </c>
      <c r="B22" s="92"/>
      <c r="C22" s="92"/>
      <c r="D22" s="92"/>
      <c r="E22" s="92"/>
    </row>
    <row r="23" spans="1:5" ht="16.5" thickBot="1" x14ac:dyDescent="0.35">
      <c r="A23" s="6"/>
    </row>
    <row r="24" spans="1:5" ht="51" customHeight="1" thickBot="1" x14ac:dyDescent="0.3">
      <c r="A24" s="8" t="s">
        <v>189</v>
      </c>
      <c r="B24" s="12" t="s">
        <v>190</v>
      </c>
      <c r="C24" s="12" t="s">
        <v>213</v>
      </c>
      <c r="D24" s="12" t="s">
        <v>212</v>
      </c>
      <c r="E24" s="12" t="s">
        <v>191</v>
      </c>
    </row>
    <row r="25" spans="1:5" ht="15.75" thickBot="1" x14ac:dyDescent="0.3">
      <c r="A25" s="18">
        <v>0.8</v>
      </c>
      <c r="B25" s="18"/>
      <c r="C25" s="18">
        <v>0.2</v>
      </c>
      <c r="D25" s="9" t="s">
        <v>192</v>
      </c>
      <c r="E25" s="9" t="s">
        <v>192</v>
      </c>
    </row>
    <row r="26" spans="1:5" ht="15.75" x14ac:dyDescent="0.3">
      <c r="A26" s="6"/>
    </row>
    <row r="27" spans="1:5" ht="15.75" x14ac:dyDescent="0.3">
      <c r="A27" s="92" t="s">
        <v>193</v>
      </c>
      <c r="B27" s="92"/>
      <c r="C27" s="92"/>
      <c r="D27" s="92"/>
      <c r="E27" s="92"/>
    </row>
    <row r="28" spans="1:5" ht="15.75" x14ac:dyDescent="0.3">
      <c r="A28" s="6"/>
    </row>
    <row r="29" spans="1:5" x14ac:dyDescent="0.25">
      <c r="A29" s="97" t="s">
        <v>213</v>
      </c>
      <c r="B29" s="98"/>
      <c r="C29" s="98"/>
      <c r="D29" s="98"/>
      <c r="E29" s="98"/>
    </row>
    <row r="30" spans="1:5" ht="15.75" x14ac:dyDescent="0.3">
      <c r="A30" s="6"/>
    </row>
    <row r="31" spans="1:5" ht="15.75" x14ac:dyDescent="0.3">
      <c r="A31" s="92" t="s">
        <v>194</v>
      </c>
      <c r="B31" s="92"/>
      <c r="C31" s="92"/>
      <c r="D31" s="92"/>
      <c r="E31" s="92"/>
    </row>
    <row r="32" spans="1:5" ht="15.75" x14ac:dyDescent="0.3">
      <c r="A32" s="6"/>
    </row>
    <row r="33" spans="1:5" ht="15.75" x14ac:dyDescent="0.3">
      <c r="A33" s="92" t="s">
        <v>195</v>
      </c>
      <c r="B33" s="92"/>
      <c r="C33" s="92"/>
      <c r="D33" s="92"/>
      <c r="E33" s="92"/>
    </row>
    <row r="34" spans="1:5" ht="15.75" x14ac:dyDescent="0.3">
      <c r="A34" s="6"/>
    </row>
    <row r="35" spans="1:5" ht="15.75" x14ac:dyDescent="0.3">
      <c r="A35" s="92" t="s">
        <v>196</v>
      </c>
      <c r="B35" s="92"/>
      <c r="C35" s="92"/>
      <c r="D35" s="92"/>
      <c r="E35" s="92"/>
    </row>
    <row r="36" spans="1:5" ht="16.5" thickBot="1" x14ac:dyDescent="0.35">
      <c r="A36" s="6"/>
    </row>
    <row r="37" spans="1:5" ht="15.75" thickBot="1" x14ac:dyDescent="0.3">
      <c r="A37" s="8" t="s">
        <v>197</v>
      </c>
      <c r="B37" s="12" t="s">
        <v>198</v>
      </c>
      <c r="C37" s="12" t="s">
        <v>197</v>
      </c>
      <c r="D37" s="12" t="s">
        <v>198</v>
      </c>
    </row>
    <row r="38" spans="1:5" ht="118.5" customHeight="1" thickBot="1" x14ac:dyDescent="0.3">
      <c r="A38" s="14" t="s">
        <v>199</v>
      </c>
      <c r="B38" s="13" t="s">
        <v>297</v>
      </c>
      <c r="C38" s="14" t="s">
        <v>205</v>
      </c>
      <c r="D38" s="13" t="s">
        <v>297</v>
      </c>
    </row>
    <row r="39" spans="1:5" ht="96.75" customHeight="1" thickBot="1" x14ac:dyDescent="0.3">
      <c r="A39" s="14" t="s">
        <v>200</v>
      </c>
      <c r="B39" s="13" t="s">
        <v>297</v>
      </c>
      <c r="C39" s="11" t="s">
        <v>235</v>
      </c>
      <c r="D39" s="13" t="s">
        <v>297</v>
      </c>
    </row>
    <row r="40" spans="1:5" ht="158.25" customHeight="1" thickBot="1" x14ac:dyDescent="0.3">
      <c r="A40" s="14" t="s">
        <v>298</v>
      </c>
      <c r="B40" s="13" t="s">
        <v>297</v>
      </c>
      <c r="C40" s="11" t="s">
        <v>201</v>
      </c>
      <c r="D40" s="13" t="s">
        <v>297</v>
      </c>
    </row>
    <row r="41" spans="1:5" ht="40.5" customHeight="1" thickBot="1" x14ac:dyDescent="0.3">
      <c r="A41" s="14" t="s">
        <v>299</v>
      </c>
      <c r="B41" s="13" t="s">
        <v>297</v>
      </c>
      <c r="C41" s="11" t="s">
        <v>202</v>
      </c>
      <c r="D41" s="13" t="s">
        <v>297</v>
      </c>
    </row>
    <row r="42" spans="1:5" ht="80.25" customHeight="1" thickBot="1" x14ac:dyDescent="0.3">
      <c r="A42" s="14" t="s">
        <v>203</v>
      </c>
      <c r="B42" s="13" t="s">
        <v>297</v>
      </c>
      <c r="C42" s="11" t="s">
        <v>204</v>
      </c>
      <c r="D42" s="13" t="s">
        <v>297</v>
      </c>
    </row>
    <row r="43" spans="1:5" ht="27.75" customHeight="1" x14ac:dyDescent="0.3">
      <c r="A43" s="6" t="s">
        <v>206</v>
      </c>
    </row>
    <row r="44" spans="1:5" ht="16.5" thickBot="1" x14ac:dyDescent="0.35">
      <c r="A44" s="6"/>
    </row>
    <row r="45" spans="1:5" ht="39.75" customHeight="1" thickBot="1" x14ac:dyDescent="0.3">
      <c r="A45" s="8" t="s">
        <v>197</v>
      </c>
      <c r="B45" s="12" t="s">
        <v>207</v>
      </c>
    </row>
    <row r="46" spans="1:5" ht="76.5" customHeight="1" thickBot="1" x14ac:dyDescent="0.3">
      <c r="A46" s="9" t="s">
        <v>300</v>
      </c>
      <c r="B46" s="19">
        <v>5</v>
      </c>
    </row>
    <row r="47" spans="1:5" ht="40.5" customHeight="1" thickBot="1" x14ac:dyDescent="0.3">
      <c r="A47" s="9" t="s">
        <v>301</v>
      </c>
      <c r="B47" s="19">
        <v>3</v>
      </c>
    </row>
    <row r="48" spans="1:5" ht="84" customHeight="1" thickBot="1" x14ac:dyDescent="0.3">
      <c r="A48" s="9" t="s">
        <v>302</v>
      </c>
      <c r="B48" s="19">
        <v>3</v>
      </c>
    </row>
    <row r="49" spans="1:2" ht="33" customHeight="1" thickBot="1" x14ac:dyDescent="0.3">
      <c r="A49" s="9" t="s">
        <v>303</v>
      </c>
      <c r="B49" s="19">
        <v>3</v>
      </c>
    </row>
    <row r="50" spans="1:2" ht="27.75" customHeight="1" thickBot="1" x14ac:dyDescent="0.3">
      <c r="A50" s="9" t="s">
        <v>304</v>
      </c>
      <c r="B50" s="19">
        <v>5</v>
      </c>
    </row>
    <row r="51" spans="1:2" ht="30" x14ac:dyDescent="0.25">
      <c r="A51" s="20" t="s">
        <v>208</v>
      </c>
      <c r="B51" s="21">
        <v>3</v>
      </c>
    </row>
    <row r="52" spans="1:2" ht="39.75" customHeight="1" x14ac:dyDescent="0.3">
      <c r="A52" s="22" t="s">
        <v>305</v>
      </c>
      <c r="B52" s="23">
        <v>5</v>
      </c>
    </row>
    <row r="53" spans="1:2" ht="36.75" customHeight="1" x14ac:dyDescent="0.3">
      <c r="A53" s="6" t="s">
        <v>209</v>
      </c>
    </row>
    <row r="54" spans="1:2" ht="29.25" customHeight="1" thickBot="1" x14ac:dyDescent="0.35">
      <c r="A54" s="6"/>
    </row>
    <row r="55" spans="1:2" ht="36" customHeight="1" thickBot="1" x14ac:dyDescent="0.3">
      <c r="A55" s="8" t="s">
        <v>211</v>
      </c>
      <c r="B55" s="12" t="s">
        <v>210</v>
      </c>
    </row>
    <row r="56" spans="1:2" ht="28.5" customHeight="1" thickBot="1" x14ac:dyDescent="0.3">
      <c r="A56" s="24">
        <v>10</v>
      </c>
      <c r="B56" s="19">
        <v>27</v>
      </c>
    </row>
    <row r="57" spans="1:2" ht="29.25" customHeight="1" x14ac:dyDescent="0.3">
      <c r="A57" s="6"/>
    </row>
    <row r="58" spans="1:2" ht="15.75" x14ac:dyDescent="0.3">
      <c r="A58" s="6"/>
    </row>
    <row r="59" spans="1:2" ht="21.75" customHeight="1" x14ac:dyDescent="0.3">
      <c r="A59" s="6"/>
    </row>
    <row r="62" spans="1:2" ht="27" customHeight="1" x14ac:dyDescent="0.25"/>
  </sheetData>
  <mergeCells count="13">
    <mergeCell ref="A3:D3"/>
    <mergeCell ref="A14:E14"/>
    <mergeCell ref="A9:E9"/>
    <mergeCell ref="A29:E29"/>
    <mergeCell ref="B11:E11"/>
    <mergeCell ref="B12:E12"/>
    <mergeCell ref="A22:E22"/>
    <mergeCell ref="A27:E27"/>
    <mergeCell ref="A31:E31"/>
    <mergeCell ref="A33:E33"/>
    <mergeCell ref="A35:E35"/>
    <mergeCell ref="A10:E10"/>
    <mergeCell ref="A7:D7"/>
  </mergeCells>
  <pageMargins left="0" right="0" top="0" bottom="0"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A7" sqref="A7:D7"/>
    </sheetView>
  </sheetViews>
  <sheetFormatPr defaultRowHeight="15" x14ac:dyDescent="0.25"/>
  <cols>
    <col min="1" max="1" width="39.28515625" customWidth="1"/>
    <col min="2" max="2" width="17" customWidth="1"/>
    <col min="3" max="3" width="27.42578125" customWidth="1"/>
    <col min="4" max="4" width="10.42578125" customWidth="1"/>
    <col min="5" max="5" width="21.5703125" customWidth="1"/>
  </cols>
  <sheetData>
    <row r="1" spans="1:5" ht="15.75" x14ac:dyDescent="0.3">
      <c r="A1" s="5" t="s">
        <v>172</v>
      </c>
    </row>
    <row r="2" spans="1:5" ht="24" customHeight="1" x14ac:dyDescent="0.3">
      <c r="A2" s="6" t="s">
        <v>173</v>
      </c>
    </row>
    <row r="3" spans="1:5" ht="26.25" customHeight="1" x14ac:dyDescent="0.3">
      <c r="A3" s="93" t="s">
        <v>174</v>
      </c>
      <c r="B3" s="93"/>
      <c r="C3" s="93"/>
      <c r="D3" s="93"/>
    </row>
    <row r="4" spans="1:5" ht="15.75" x14ac:dyDescent="0.3">
      <c r="A4" s="6"/>
    </row>
    <row r="5" spans="1:5" ht="27.75" customHeight="1" x14ac:dyDescent="0.3">
      <c r="A5" s="7" t="s">
        <v>234</v>
      </c>
    </row>
    <row r="6" spans="1:5" ht="27" customHeight="1" x14ac:dyDescent="0.3">
      <c r="A6" s="7" t="s">
        <v>175</v>
      </c>
    </row>
    <row r="7" spans="1:5" ht="28.5" customHeight="1" x14ac:dyDescent="0.25">
      <c r="A7" s="94" t="s">
        <v>38</v>
      </c>
      <c r="B7" s="95"/>
      <c r="C7" s="95"/>
      <c r="D7" s="95"/>
    </row>
    <row r="8" spans="1:5" ht="15.75" x14ac:dyDescent="0.3">
      <c r="A8" s="6"/>
    </row>
    <row r="9" spans="1:5" ht="16.5" customHeight="1" x14ac:dyDescent="0.3">
      <c r="A9" s="7" t="s">
        <v>176</v>
      </c>
    </row>
    <row r="10" spans="1:5" ht="36" customHeight="1" x14ac:dyDescent="0.25">
      <c r="A10" s="97" t="s">
        <v>291</v>
      </c>
      <c r="B10" s="98"/>
      <c r="C10" s="98"/>
      <c r="D10" s="98"/>
      <c r="E10" s="98"/>
    </row>
    <row r="11" spans="1:5" ht="15.75" x14ac:dyDescent="0.3">
      <c r="A11" s="6"/>
    </row>
    <row r="12" spans="1:5" ht="33" customHeight="1" x14ac:dyDescent="0.3">
      <c r="A12" s="93" t="s">
        <v>177</v>
      </c>
      <c r="B12" s="93"/>
      <c r="C12" s="93"/>
      <c r="D12" s="93"/>
      <c r="E12" s="93"/>
    </row>
    <row r="13" spans="1:5" ht="36" customHeight="1" x14ac:dyDescent="0.25">
      <c r="A13" s="15" t="s">
        <v>292</v>
      </c>
      <c r="B13" s="99" t="s">
        <v>164</v>
      </c>
      <c r="C13" s="99"/>
      <c r="D13" s="99"/>
      <c r="E13" s="99"/>
    </row>
    <row r="14" spans="1:5" ht="33.75" customHeight="1" x14ac:dyDescent="0.25">
      <c r="A14" s="15" t="s">
        <v>293</v>
      </c>
      <c r="B14" s="99" t="s">
        <v>294</v>
      </c>
      <c r="C14" s="99"/>
      <c r="D14" s="99"/>
      <c r="E14" s="99"/>
    </row>
    <row r="15" spans="1:5" ht="11.25" customHeight="1" x14ac:dyDescent="0.25">
      <c r="A15" s="97"/>
      <c r="B15" s="98"/>
      <c r="C15" s="98"/>
      <c r="D15" s="98"/>
      <c r="E15" s="98"/>
    </row>
    <row r="16" spans="1:5" ht="23.25" customHeight="1" x14ac:dyDescent="0.3">
      <c r="A16" s="6" t="s">
        <v>178</v>
      </c>
    </row>
    <row r="17" spans="1:5" ht="409.5" customHeight="1" x14ac:dyDescent="0.25">
      <c r="A17" s="101" t="s">
        <v>306</v>
      </c>
      <c r="B17" s="101"/>
      <c r="C17" s="101"/>
      <c r="D17" s="101"/>
      <c r="E17" s="101"/>
    </row>
    <row r="18" spans="1:5" ht="30" customHeight="1" x14ac:dyDescent="0.3">
      <c r="A18" s="6" t="s">
        <v>183</v>
      </c>
    </row>
    <row r="19" spans="1:5" x14ac:dyDescent="0.25">
      <c r="A19" s="16">
        <v>425804</v>
      </c>
    </row>
    <row r="20" spans="1:5" ht="15.75" x14ac:dyDescent="0.3">
      <c r="A20" s="6" t="s">
        <v>184</v>
      </c>
    </row>
    <row r="21" spans="1:5" ht="16.5" thickBot="1" x14ac:dyDescent="0.35">
      <c r="A21" s="6"/>
    </row>
    <row r="22" spans="1:5" ht="45.75" thickBot="1" x14ac:dyDescent="0.3">
      <c r="A22" s="8" t="s">
        <v>185</v>
      </c>
      <c r="B22" s="10" t="s">
        <v>186</v>
      </c>
      <c r="C22" s="10" t="s">
        <v>187</v>
      </c>
    </row>
    <row r="23" spans="1:5" ht="15.75" thickBot="1" x14ac:dyDescent="0.3">
      <c r="A23" s="3" t="s">
        <v>40</v>
      </c>
      <c r="B23" s="3" t="s">
        <v>47</v>
      </c>
      <c r="C23" s="11">
        <v>4</v>
      </c>
    </row>
    <row r="24" spans="1:5" ht="15.75" thickBot="1" x14ac:dyDescent="0.3">
      <c r="A24" s="9"/>
      <c r="B24" s="11"/>
      <c r="C24" s="11"/>
    </row>
    <row r="25" spans="1:5" ht="15.75" x14ac:dyDescent="0.3">
      <c r="A25" s="92" t="s">
        <v>188</v>
      </c>
      <c r="B25" s="92"/>
      <c r="C25" s="92"/>
      <c r="D25" s="92"/>
      <c r="E25" s="92"/>
    </row>
    <row r="26" spans="1:5" ht="16.5" thickBot="1" x14ac:dyDescent="0.35">
      <c r="A26" s="6"/>
    </row>
    <row r="27" spans="1:5" ht="51" customHeight="1" thickBot="1" x14ac:dyDescent="0.3">
      <c r="A27" s="8" t="s">
        <v>189</v>
      </c>
      <c r="B27" s="12" t="s">
        <v>190</v>
      </c>
      <c r="C27" s="12" t="s">
        <v>213</v>
      </c>
      <c r="D27" s="12" t="s">
        <v>212</v>
      </c>
      <c r="E27" s="12" t="s">
        <v>191</v>
      </c>
    </row>
    <row r="28" spans="1:5" ht="15.75" thickBot="1" x14ac:dyDescent="0.3">
      <c r="A28" s="18">
        <v>0.6</v>
      </c>
      <c r="B28" s="18"/>
      <c r="C28" s="18">
        <v>0.4</v>
      </c>
      <c r="D28" s="9" t="s">
        <v>192</v>
      </c>
      <c r="E28" s="9" t="s">
        <v>192</v>
      </c>
    </row>
    <row r="29" spans="1:5" ht="15.75" x14ac:dyDescent="0.3">
      <c r="A29" s="6"/>
    </row>
    <row r="30" spans="1:5" ht="15.75" x14ac:dyDescent="0.3">
      <c r="A30" s="92" t="s">
        <v>193</v>
      </c>
      <c r="B30" s="92"/>
      <c r="C30" s="92"/>
      <c r="D30" s="92"/>
      <c r="E30" s="92"/>
    </row>
    <row r="31" spans="1:5" ht="15.75" x14ac:dyDescent="0.3">
      <c r="A31" s="6"/>
    </row>
    <row r="32" spans="1:5" x14ac:dyDescent="0.25">
      <c r="A32" s="97" t="s">
        <v>213</v>
      </c>
      <c r="B32" s="98"/>
      <c r="C32" s="98"/>
      <c r="D32" s="98"/>
      <c r="E32" s="98"/>
    </row>
    <row r="33" spans="1:5" ht="15.75" x14ac:dyDescent="0.3">
      <c r="A33" s="6"/>
    </row>
    <row r="34" spans="1:5" ht="15.75" x14ac:dyDescent="0.3">
      <c r="A34" s="92" t="s">
        <v>194</v>
      </c>
      <c r="B34" s="92"/>
      <c r="C34" s="92"/>
      <c r="D34" s="92"/>
      <c r="E34" s="92"/>
    </row>
    <row r="35" spans="1:5" ht="15.75" x14ac:dyDescent="0.3">
      <c r="A35" s="6"/>
    </row>
    <row r="36" spans="1:5" ht="15.75" x14ac:dyDescent="0.3">
      <c r="A36" s="92" t="s">
        <v>195</v>
      </c>
      <c r="B36" s="92"/>
      <c r="C36" s="92"/>
      <c r="D36" s="92"/>
      <c r="E36" s="92"/>
    </row>
    <row r="37" spans="1:5" ht="15.75" x14ac:dyDescent="0.3">
      <c r="A37" s="6"/>
    </row>
    <row r="38" spans="1:5" ht="15.75" x14ac:dyDescent="0.3">
      <c r="A38" s="92" t="s">
        <v>196</v>
      </c>
      <c r="B38" s="92"/>
      <c r="C38" s="92"/>
      <c r="D38" s="92"/>
      <c r="E38" s="92"/>
    </row>
    <row r="39" spans="1:5" ht="16.5" thickBot="1" x14ac:dyDescent="0.35">
      <c r="A39" s="6"/>
    </row>
    <row r="40" spans="1:5" ht="15.75" thickBot="1" x14ac:dyDescent="0.3">
      <c r="A40" s="8" t="s">
        <v>197</v>
      </c>
      <c r="B40" s="12" t="s">
        <v>198</v>
      </c>
      <c r="C40" s="12" t="s">
        <v>197</v>
      </c>
      <c r="D40" s="12" t="s">
        <v>198</v>
      </c>
    </row>
    <row r="41" spans="1:5" ht="118.5" customHeight="1" thickBot="1" x14ac:dyDescent="0.3">
      <c r="A41" s="14" t="s">
        <v>199</v>
      </c>
      <c r="B41" s="13" t="s">
        <v>297</v>
      </c>
      <c r="C41" s="14" t="s">
        <v>205</v>
      </c>
      <c r="D41" s="13" t="s">
        <v>297</v>
      </c>
    </row>
    <row r="42" spans="1:5" ht="96.75" customHeight="1" thickBot="1" x14ac:dyDescent="0.3">
      <c r="A42" s="14" t="s">
        <v>200</v>
      </c>
      <c r="B42" s="13" t="s">
        <v>297</v>
      </c>
      <c r="C42" s="11" t="s">
        <v>235</v>
      </c>
      <c r="D42" s="13" t="s">
        <v>297</v>
      </c>
    </row>
    <row r="43" spans="1:5" ht="158.25" customHeight="1" thickBot="1" x14ac:dyDescent="0.3">
      <c r="A43" s="14" t="s">
        <v>298</v>
      </c>
      <c r="B43" s="13" t="s">
        <v>297</v>
      </c>
      <c r="C43" s="11" t="s">
        <v>201</v>
      </c>
      <c r="D43" s="13" t="s">
        <v>297</v>
      </c>
    </row>
    <row r="44" spans="1:5" ht="40.5" customHeight="1" thickBot="1" x14ac:dyDescent="0.3">
      <c r="A44" s="14" t="s">
        <v>299</v>
      </c>
      <c r="B44" s="13" t="s">
        <v>297</v>
      </c>
      <c r="C44" s="11" t="s">
        <v>202</v>
      </c>
      <c r="D44" s="13" t="s">
        <v>297</v>
      </c>
    </row>
    <row r="45" spans="1:5" ht="80.25" customHeight="1" thickBot="1" x14ac:dyDescent="0.3">
      <c r="A45" s="14" t="s">
        <v>203</v>
      </c>
      <c r="B45" s="13" t="s">
        <v>297</v>
      </c>
      <c r="C45" s="11" t="s">
        <v>204</v>
      </c>
      <c r="D45" s="13" t="s">
        <v>297</v>
      </c>
    </row>
    <row r="46" spans="1:5" ht="27.75" customHeight="1" x14ac:dyDescent="0.3">
      <c r="A46" s="6" t="s">
        <v>206</v>
      </c>
    </row>
    <row r="47" spans="1:5" ht="16.5" thickBot="1" x14ac:dyDescent="0.35">
      <c r="A47" s="6"/>
    </row>
    <row r="48" spans="1:5" ht="30.75" thickBot="1" x14ac:dyDescent="0.3">
      <c r="A48" s="8" t="s">
        <v>197</v>
      </c>
      <c r="B48" s="12" t="s">
        <v>207</v>
      </c>
    </row>
    <row r="49" spans="1:2" ht="30.75" thickBot="1" x14ac:dyDescent="0.3">
      <c r="A49" s="9" t="s">
        <v>300</v>
      </c>
      <c r="B49" s="17">
        <v>5</v>
      </c>
    </row>
    <row r="50" spans="1:2" ht="15.75" thickBot="1" x14ac:dyDescent="0.3">
      <c r="A50" s="9" t="s">
        <v>301</v>
      </c>
      <c r="B50" s="17">
        <v>3</v>
      </c>
    </row>
    <row r="51" spans="1:2" ht="15.75" thickBot="1" x14ac:dyDescent="0.3">
      <c r="A51" s="9" t="s">
        <v>302</v>
      </c>
      <c r="B51" s="17">
        <v>3</v>
      </c>
    </row>
    <row r="52" spans="1:2" ht="15.75" thickBot="1" x14ac:dyDescent="0.3">
      <c r="A52" s="9" t="s">
        <v>303</v>
      </c>
      <c r="B52" s="17">
        <v>3</v>
      </c>
    </row>
    <row r="53" spans="1:2" ht="15.75" thickBot="1" x14ac:dyDescent="0.3">
      <c r="A53" s="9" t="s">
        <v>304</v>
      </c>
      <c r="B53" s="17">
        <v>5</v>
      </c>
    </row>
    <row r="54" spans="1:2" ht="30" x14ac:dyDescent="0.25">
      <c r="A54" s="20" t="s">
        <v>208</v>
      </c>
      <c r="B54" s="25">
        <v>5</v>
      </c>
    </row>
    <row r="55" spans="1:2" x14ac:dyDescent="0.25">
      <c r="A55" s="26" t="s">
        <v>305</v>
      </c>
      <c r="B55" s="27">
        <v>4</v>
      </c>
    </row>
    <row r="56" spans="1:2" ht="15.75" x14ac:dyDescent="0.3">
      <c r="A56" s="6"/>
    </row>
    <row r="57" spans="1:2" ht="15.75" x14ac:dyDescent="0.3">
      <c r="A57" s="6" t="s">
        <v>209</v>
      </c>
    </row>
    <row r="58" spans="1:2" ht="16.5" thickBot="1" x14ac:dyDescent="0.35">
      <c r="A58" s="6"/>
    </row>
    <row r="59" spans="1:2" ht="30.75" thickBot="1" x14ac:dyDescent="0.3">
      <c r="A59" s="8" t="s">
        <v>211</v>
      </c>
      <c r="B59" s="12" t="s">
        <v>210</v>
      </c>
    </row>
    <row r="60" spans="1:2" ht="15.75" thickBot="1" x14ac:dyDescent="0.3">
      <c r="A60" s="9">
        <v>10</v>
      </c>
      <c r="B60" s="13">
        <v>28</v>
      </c>
    </row>
    <row r="61" spans="1:2" ht="15.75" x14ac:dyDescent="0.3">
      <c r="A61" s="6"/>
    </row>
    <row r="62" spans="1:2" ht="15.75" x14ac:dyDescent="0.3">
      <c r="A62" s="6"/>
    </row>
    <row r="63" spans="1:2" ht="15.75" x14ac:dyDescent="0.3">
      <c r="A63" s="6"/>
    </row>
  </sheetData>
  <mergeCells count="14">
    <mergeCell ref="B14:E14"/>
    <mergeCell ref="A3:D3"/>
    <mergeCell ref="A7:D7"/>
    <mergeCell ref="A10:E10"/>
    <mergeCell ref="A12:E12"/>
    <mergeCell ref="B13:E13"/>
    <mergeCell ref="A34:E34"/>
    <mergeCell ref="A36:E36"/>
    <mergeCell ref="A38:E38"/>
    <mergeCell ref="A15:E15"/>
    <mergeCell ref="A17:E17"/>
    <mergeCell ref="A25:E25"/>
    <mergeCell ref="A30:E30"/>
    <mergeCell ref="A32:E32"/>
  </mergeCells>
  <pageMargins left="0" right="0" top="0" bottom="0"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7" sqref="A7:D7"/>
    </sheetView>
  </sheetViews>
  <sheetFormatPr defaultRowHeight="15" x14ac:dyDescent="0.25"/>
  <cols>
    <col min="1" max="1" width="39.28515625" customWidth="1"/>
    <col min="2" max="2" width="17" customWidth="1"/>
    <col min="3" max="3" width="34.28515625" customWidth="1"/>
    <col min="4" max="4" width="10.42578125" customWidth="1"/>
  </cols>
  <sheetData>
    <row r="1" spans="1:5" ht="15.75" x14ac:dyDescent="0.3">
      <c r="A1" s="5" t="s">
        <v>172</v>
      </c>
    </row>
    <row r="2" spans="1:5" ht="18.75" customHeight="1" x14ac:dyDescent="0.3">
      <c r="A2" s="6" t="s">
        <v>173</v>
      </c>
    </row>
    <row r="3" spans="1:5" ht="17.25" customHeight="1" x14ac:dyDescent="0.3">
      <c r="A3" s="93" t="s">
        <v>174</v>
      </c>
      <c r="B3" s="93"/>
      <c r="C3" s="93"/>
      <c r="D3" s="93"/>
    </row>
    <row r="4" spans="1:5" ht="15.75" x14ac:dyDescent="0.3">
      <c r="A4" s="6"/>
    </row>
    <row r="5" spans="1:5" ht="27.75" customHeight="1" x14ac:dyDescent="0.3">
      <c r="A5" s="7" t="s">
        <v>234</v>
      </c>
    </row>
    <row r="6" spans="1:5" ht="27" customHeight="1" x14ac:dyDescent="0.3">
      <c r="A6" s="7" t="s">
        <v>175</v>
      </c>
    </row>
    <row r="7" spans="1:5" ht="28.5" customHeight="1" x14ac:dyDescent="0.25">
      <c r="A7" s="94" t="s">
        <v>41</v>
      </c>
      <c r="B7" s="95"/>
      <c r="C7" s="95"/>
      <c r="D7" s="95"/>
    </row>
    <row r="8" spans="1:5" ht="16.5" customHeight="1" x14ac:dyDescent="0.3">
      <c r="A8" s="7" t="s">
        <v>176</v>
      </c>
    </row>
    <row r="9" spans="1:5" ht="36" customHeight="1" x14ac:dyDescent="0.25">
      <c r="A9" s="97" t="s">
        <v>291</v>
      </c>
      <c r="B9" s="98"/>
      <c r="C9" s="98"/>
      <c r="D9" s="98"/>
      <c r="E9" s="98"/>
    </row>
    <row r="10" spans="1:5" ht="33" customHeight="1" x14ac:dyDescent="0.3">
      <c r="A10" s="93" t="s">
        <v>177</v>
      </c>
      <c r="B10" s="93"/>
      <c r="C10" s="93"/>
      <c r="D10" s="93"/>
      <c r="E10" s="93"/>
    </row>
    <row r="11" spans="1:5" ht="36" customHeight="1" x14ac:dyDescent="0.25">
      <c r="A11" s="15" t="s">
        <v>292</v>
      </c>
      <c r="B11" s="99" t="s">
        <v>164</v>
      </c>
      <c r="C11" s="99"/>
      <c r="D11" s="99"/>
      <c r="E11" s="99"/>
    </row>
    <row r="12" spans="1:5" ht="33.75" customHeight="1" x14ac:dyDescent="0.25">
      <c r="A12" s="15" t="s">
        <v>293</v>
      </c>
      <c r="B12" s="99" t="s">
        <v>165</v>
      </c>
      <c r="C12" s="99"/>
      <c r="D12" s="99"/>
      <c r="E12" s="99"/>
    </row>
    <row r="13" spans="1:5" ht="13.5" customHeight="1" x14ac:dyDescent="0.25">
      <c r="A13" s="97"/>
      <c r="B13" s="98"/>
      <c r="C13" s="98"/>
      <c r="D13" s="98"/>
      <c r="E13" s="98"/>
    </row>
    <row r="14" spans="1:5" ht="23.25" customHeight="1" x14ac:dyDescent="0.3">
      <c r="A14" s="6" t="s">
        <v>178</v>
      </c>
    </row>
    <row r="15" spans="1:5" ht="349.5" customHeight="1" x14ac:dyDescent="0.25">
      <c r="A15" s="101" t="s">
        <v>307</v>
      </c>
      <c r="B15" s="101"/>
      <c r="C15" s="101"/>
      <c r="D15" s="101"/>
      <c r="E15" s="101"/>
    </row>
    <row r="16" spans="1:5" ht="15.75" customHeight="1" x14ac:dyDescent="0.25">
      <c r="A16" s="97"/>
      <c r="B16" s="98"/>
      <c r="C16" s="98"/>
      <c r="D16" s="98"/>
      <c r="E16" s="98"/>
    </row>
    <row r="17" spans="1:5" ht="15.75" x14ac:dyDescent="0.3">
      <c r="A17" s="6" t="s">
        <v>183</v>
      </c>
    </row>
    <row r="18" spans="1:5" x14ac:dyDescent="0.25">
      <c r="A18" s="16">
        <v>885732</v>
      </c>
    </row>
    <row r="19" spans="1:5" ht="15.75" x14ac:dyDescent="0.3">
      <c r="A19" s="6" t="s">
        <v>184</v>
      </c>
    </row>
    <row r="20" spans="1:5" ht="16.5" thickBot="1" x14ac:dyDescent="0.35">
      <c r="A20" s="6"/>
    </row>
    <row r="21" spans="1:5" ht="45.75" thickBot="1" x14ac:dyDescent="0.3">
      <c r="A21" s="8" t="s">
        <v>185</v>
      </c>
      <c r="B21" s="10" t="s">
        <v>186</v>
      </c>
      <c r="C21" s="10" t="s">
        <v>187</v>
      </c>
    </row>
    <row r="22" spans="1:5" ht="15.75" thickBot="1" x14ac:dyDescent="0.3">
      <c r="A22" s="1" t="s">
        <v>40</v>
      </c>
      <c r="B22" s="3" t="s">
        <v>49</v>
      </c>
      <c r="C22" s="11">
        <v>6</v>
      </c>
    </row>
    <row r="23" spans="1:5" ht="15.75" thickBot="1" x14ac:dyDescent="0.3">
      <c r="A23" s="9"/>
      <c r="B23" s="11"/>
      <c r="C23" s="11"/>
    </row>
    <row r="24" spans="1:5" ht="15.75" x14ac:dyDescent="0.3">
      <c r="A24" s="92" t="s">
        <v>188</v>
      </c>
      <c r="B24" s="92"/>
      <c r="C24" s="92"/>
      <c r="D24" s="92"/>
      <c r="E24" s="92"/>
    </row>
    <row r="25" spans="1:5" ht="16.5" thickBot="1" x14ac:dyDescent="0.35">
      <c r="A25" s="6"/>
    </row>
    <row r="26" spans="1:5" ht="51" customHeight="1" thickBot="1" x14ac:dyDescent="0.3">
      <c r="A26" s="8" t="s">
        <v>189</v>
      </c>
      <c r="B26" s="12" t="s">
        <v>190</v>
      </c>
      <c r="C26" s="12" t="s">
        <v>213</v>
      </c>
      <c r="D26" s="12" t="s">
        <v>212</v>
      </c>
      <c r="E26" s="12" t="s">
        <v>191</v>
      </c>
    </row>
    <row r="27" spans="1:5" ht="15.75" thickBot="1" x14ac:dyDescent="0.3">
      <c r="A27" s="18">
        <v>0.6</v>
      </c>
      <c r="B27" s="18"/>
      <c r="C27" s="18">
        <v>0.4</v>
      </c>
      <c r="D27" s="9" t="s">
        <v>192</v>
      </c>
      <c r="E27" s="9" t="s">
        <v>192</v>
      </c>
    </row>
    <row r="28" spans="1:5" ht="15.75" x14ac:dyDescent="0.3">
      <c r="A28" s="6"/>
    </row>
    <row r="29" spans="1:5" ht="15.75" x14ac:dyDescent="0.3">
      <c r="A29" s="92" t="s">
        <v>193</v>
      </c>
      <c r="B29" s="92"/>
      <c r="C29" s="92"/>
      <c r="D29" s="92"/>
      <c r="E29" s="92"/>
    </row>
    <row r="30" spans="1:5" ht="15.75" x14ac:dyDescent="0.3">
      <c r="A30" s="6"/>
    </row>
    <row r="31" spans="1:5" x14ac:dyDescent="0.25">
      <c r="A31" s="97" t="s">
        <v>213</v>
      </c>
      <c r="B31" s="98"/>
      <c r="C31" s="98"/>
      <c r="D31" s="98"/>
      <c r="E31" s="98"/>
    </row>
    <row r="32" spans="1:5" ht="15.75" x14ac:dyDescent="0.3">
      <c r="A32" s="6"/>
    </row>
    <row r="33" spans="1:5" ht="15.75" x14ac:dyDescent="0.3">
      <c r="A33" s="92" t="s">
        <v>194</v>
      </c>
      <c r="B33" s="92"/>
      <c r="C33" s="92"/>
      <c r="D33" s="92"/>
      <c r="E33" s="92"/>
    </row>
    <row r="34" spans="1:5" ht="15.75" x14ac:dyDescent="0.3">
      <c r="A34" s="6"/>
    </row>
    <row r="35" spans="1:5" ht="15.75" x14ac:dyDescent="0.3">
      <c r="A35" s="92" t="s">
        <v>195</v>
      </c>
      <c r="B35" s="92"/>
      <c r="C35" s="92"/>
      <c r="D35" s="92"/>
      <c r="E35" s="92"/>
    </row>
    <row r="36" spans="1:5" ht="15.75" x14ac:dyDescent="0.3">
      <c r="A36" s="6"/>
    </row>
    <row r="37" spans="1:5" ht="15.75" x14ac:dyDescent="0.3">
      <c r="A37" s="92" t="s">
        <v>196</v>
      </c>
      <c r="B37" s="92"/>
      <c r="C37" s="92"/>
      <c r="D37" s="92"/>
      <c r="E37" s="92"/>
    </row>
    <row r="38" spans="1:5" ht="16.5" thickBot="1" x14ac:dyDescent="0.35">
      <c r="A38" s="6"/>
    </row>
    <row r="39" spans="1:5" ht="15.75" thickBot="1" x14ac:dyDescent="0.3">
      <c r="A39" s="8" t="s">
        <v>197</v>
      </c>
      <c r="B39" s="12" t="s">
        <v>198</v>
      </c>
      <c r="C39" s="12" t="s">
        <v>197</v>
      </c>
      <c r="D39" s="12" t="s">
        <v>198</v>
      </c>
    </row>
    <row r="40" spans="1:5" ht="118.5" customHeight="1" thickBot="1" x14ac:dyDescent="0.3">
      <c r="A40" s="14" t="s">
        <v>199</v>
      </c>
      <c r="B40" s="13" t="s">
        <v>297</v>
      </c>
      <c r="C40" s="14" t="s">
        <v>205</v>
      </c>
      <c r="D40" s="13" t="s">
        <v>297</v>
      </c>
    </row>
    <row r="41" spans="1:5" ht="96.75" customHeight="1" thickBot="1" x14ac:dyDescent="0.3">
      <c r="A41" s="14" t="s">
        <v>200</v>
      </c>
      <c r="B41" s="13" t="s">
        <v>297</v>
      </c>
      <c r="C41" s="11" t="s">
        <v>235</v>
      </c>
      <c r="D41" s="13" t="s">
        <v>297</v>
      </c>
    </row>
    <row r="42" spans="1:5" ht="158.25" customHeight="1" thickBot="1" x14ac:dyDescent="0.3">
      <c r="A42" s="14" t="s">
        <v>298</v>
      </c>
      <c r="B42" s="13" t="s">
        <v>297</v>
      </c>
      <c r="C42" s="11" t="s">
        <v>201</v>
      </c>
      <c r="D42" s="13" t="s">
        <v>297</v>
      </c>
    </row>
    <row r="43" spans="1:5" ht="40.5" customHeight="1" thickBot="1" x14ac:dyDescent="0.3">
      <c r="A43" s="14" t="s">
        <v>299</v>
      </c>
      <c r="B43" s="13" t="s">
        <v>297</v>
      </c>
      <c r="C43" s="11" t="s">
        <v>202</v>
      </c>
      <c r="D43" s="13" t="s">
        <v>297</v>
      </c>
    </row>
    <row r="44" spans="1:5" ht="80.25" customHeight="1" thickBot="1" x14ac:dyDescent="0.3">
      <c r="A44" s="14" t="s">
        <v>203</v>
      </c>
      <c r="B44" s="13" t="s">
        <v>297</v>
      </c>
      <c r="C44" s="11" t="s">
        <v>204</v>
      </c>
      <c r="D44" s="13" t="s">
        <v>297</v>
      </c>
    </row>
    <row r="45" spans="1:5" ht="27.75" customHeight="1" x14ac:dyDescent="0.3">
      <c r="A45" s="6" t="s">
        <v>206</v>
      </c>
    </row>
    <row r="46" spans="1:5" ht="16.5" thickBot="1" x14ac:dyDescent="0.35">
      <c r="A46" s="6"/>
    </row>
    <row r="47" spans="1:5" ht="30.75" thickBot="1" x14ac:dyDescent="0.3">
      <c r="A47" s="8" t="s">
        <v>197</v>
      </c>
      <c r="B47" s="12" t="s">
        <v>207</v>
      </c>
    </row>
    <row r="48" spans="1:5" ht="30.75" thickBot="1" x14ac:dyDescent="0.3">
      <c r="A48" s="9" t="s">
        <v>300</v>
      </c>
      <c r="B48" s="17">
        <v>5</v>
      </c>
    </row>
    <row r="49" spans="1:2" ht="15.75" thickBot="1" x14ac:dyDescent="0.3">
      <c r="A49" s="9" t="s">
        <v>301</v>
      </c>
      <c r="B49" s="17">
        <v>3</v>
      </c>
    </row>
    <row r="50" spans="1:2" ht="15.75" thickBot="1" x14ac:dyDescent="0.3">
      <c r="A50" s="9" t="s">
        <v>302</v>
      </c>
      <c r="B50" s="17">
        <v>3</v>
      </c>
    </row>
    <row r="51" spans="1:2" ht="15.75" thickBot="1" x14ac:dyDescent="0.3">
      <c r="A51" s="9" t="s">
        <v>303</v>
      </c>
      <c r="B51" s="17">
        <v>3</v>
      </c>
    </row>
    <row r="52" spans="1:2" ht="15.75" thickBot="1" x14ac:dyDescent="0.3">
      <c r="A52" s="9" t="s">
        <v>304</v>
      </c>
      <c r="B52" s="17">
        <v>5</v>
      </c>
    </row>
    <row r="53" spans="1:2" ht="30.75" thickBot="1" x14ac:dyDescent="0.3">
      <c r="A53" s="9" t="s">
        <v>208</v>
      </c>
      <c r="B53" s="25">
        <v>5</v>
      </c>
    </row>
    <row r="54" spans="1:2" x14ac:dyDescent="0.25">
      <c r="A54" s="26" t="s">
        <v>305</v>
      </c>
      <c r="B54" s="27">
        <v>4</v>
      </c>
    </row>
    <row r="55" spans="1:2" ht="15.75" x14ac:dyDescent="0.3">
      <c r="A55" s="6" t="s">
        <v>209</v>
      </c>
    </row>
    <row r="56" spans="1:2" ht="16.5" thickBot="1" x14ac:dyDescent="0.35">
      <c r="A56" s="6"/>
    </row>
    <row r="57" spans="1:2" ht="30.75" thickBot="1" x14ac:dyDescent="0.3">
      <c r="A57" s="8" t="s">
        <v>211</v>
      </c>
      <c r="B57" s="12" t="s">
        <v>210</v>
      </c>
    </row>
    <row r="58" spans="1:2" ht="15.75" thickBot="1" x14ac:dyDescent="0.3">
      <c r="A58" s="9">
        <v>10</v>
      </c>
      <c r="B58" s="13">
        <f>SUM(B48:B54)</f>
        <v>28</v>
      </c>
    </row>
    <row r="59" spans="1:2" ht="15.75" x14ac:dyDescent="0.3">
      <c r="A59" s="6"/>
    </row>
    <row r="60" spans="1:2" ht="15.75" x14ac:dyDescent="0.3">
      <c r="A60" s="6"/>
    </row>
    <row r="61" spans="1:2" ht="15.75" x14ac:dyDescent="0.3">
      <c r="A61" s="6"/>
    </row>
  </sheetData>
  <mergeCells count="15">
    <mergeCell ref="B12:E12"/>
    <mergeCell ref="A3:D3"/>
    <mergeCell ref="A7:D7"/>
    <mergeCell ref="A9:E9"/>
    <mergeCell ref="A10:E10"/>
    <mergeCell ref="B11:E11"/>
    <mergeCell ref="A31:E31"/>
    <mergeCell ref="A33:E33"/>
    <mergeCell ref="A35:E35"/>
    <mergeCell ref="A37:E37"/>
    <mergeCell ref="A13:E13"/>
    <mergeCell ref="A15:E15"/>
    <mergeCell ref="A16:E16"/>
    <mergeCell ref="A24:E24"/>
    <mergeCell ref="A29:E29"/>
  </mergeCells>
  <pageMargins left="0" right="0" top="0" bottom="0"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election activeCell="A6" sqref="A6:D6"/>
    </sheetView>
  </sheetViews>
  <sheetFormatPr defaultRowHeight="15" x14ac:dyDescent="0.25"/>
  <cols>
    <col min="1" max="1" width="39.28515625" customWidth="1"/>
    <col min="2" max="2" width="17" customWidth="1"/>
    <col min="3" max="3" width="34.28515625" customWidth="1"/>
    <col min="4" max="4" width="10.42578125" customWidth="1"/>
    <col min="5" max="5" width="13.140625" customWidth="1"/>
  </cols>
  <sheetData>
    <row r="1" spans="1:5" ht="15.75" x14ac:dyDescent="0.3">
      <c r="A1" s="5" t="s">
        <v>172</v>
      </c>
    </row>
    <row r="2" spans="1:5" ht="24" customHeight="1" x14ac:dyDescent="0.3">
      <c r="A2" s="6" t="s">
        <v>173</v>
      </c>
    </row>
    <row r="3" spans="1:5" ht="26.25" customHeight="1" x14ac:dyDescent="0.3">
      <c r="A3" s="93" t="s">
        <v>174</v>
      </c>
      <c r="B3" s="93"/>
      <c r="C3" s="93"/>
      <c r="D3" s="93"/>
    </row>
    <row r="4" spans="1:5" ht="27.75" customHeight="1" x14ac:dyDescent="0.3">
      <c r="A4" s="7" t="s">
        <v>234</v>
      </c>
    </row>
    <row r="5" spans="1:5" ht="27" customHeight="1" x14ac:dyDescent="0.3">
      <c r="A5" s="7" t="s">
        <v>175</v>
      </c>
    </row>
    <row r="6" spans="1:5" ht="28.5" customHeight="1" x14ac:dyDescent="0.25">
      <c r="A6" s="94" t="s">
        <v>45</v>
      </c>
      <c r="B6" s="95"/>
      <c r="C6" s="95"/>
      <c r="D6" s="95"/>
    </row>
    <row r="7" spans="1:5" ht="16.5" customHeight="1" x14ac:dyDescent="0.3">
      <c r="A7" s="7" t="s">
        <v>176</v>
      </c>
    </row>
    <row r="8" spans="1:5" ht="36" customHeight="1" x14ac:dyDescent="0.25">
      <c r="A8" s="97" t="s">
        <v>291</v>
      </c>
      <c r="B8" s="98"/>
      <c r="C8" s="98"/>
      <c r="D8" s="98"/>
      <c r="E8" s="98"/>
    </row>
    <row r="9" spans="1:5" ht="33" customHeight="1" x14ac:dyDescent="0.3">
      <c r="A9" s="93" t="s">
        <v>177</v>
      </c>
      <c r="B9" s="93"/>
      <c r="C9" s="93"/>
      <c r="D9" s="93"/>
      <c r="E9" s="93"/>
    </row>
    <row r="10" spans="1:5" ht="36" customHeight="1" x14ac:dyDescent="0.25">
      <c r="A10" s="15" t="s">
        <v>292</v>
      </c>
      <c r="B10" s="99" t="s">
        <v>164</v>
      </c>
      <c r="C10" s="99"/>
      <c r="D10" s="99"/>
      <c r="E10" s="99"/>
    </row>
    <row r="11" spans="1:5" ht="33.75" customHeight="1" x14ac:dyDescent="0.25">
      <c r="A11" s="15" t="s">
        <v>293</v>
      </c>
      <c r="B11" s="99" t="s">
        <v>165</v>
      </c>
      <c r="C11" s="99"/>
      <c r="D11" s="99"/>
      <c r="E11" s="99"/>
    </row>
    <row r="12" spans="1:5" ht="23.25" customHeight="1" x14ac:dyDescent="0.3">
      <c r="A12" s="6" t="s">
        <v>178</v>
      </c>
    </row>
    <row r="13" spans="1:5" ht="354.75" customHeight="1" x14ac:dyDescent="0.3">
      <c r="A13" s="102" t="s">
        <v>308</v>
      </c>
      <c r="B13" s="102"/>
      <c r="C13" s="102"/>
      <c r="D13" s="102"/>
      <c r="E13" s="102"/>
    </row>
    <row r="14" spans="1:5" ht="15.75" x14ac:dyDescent="0.3">
      <c r="A14" s="6" t="s">
        <v>183</v>
      </c>
    </row>
    <row r="15" spans="1:5" x14ac:dyDescent="0.25">
      <c r="A15" s="16">
        <v>700000</v>
      </c>
    </row>
    <row r="16" spans="1:5" ht="15.75" x14ac:dyDescent="0.3">
      <c r="A16" s="6" t="s">
        <v>184</v>
      </c>
    </row>
    <row r="17" spans="1:5" ht="16.5" thickBot="1" x14ac:dyDescent="0.35">
      <c r="A17" s="6"/>
    </row>
    <row r="18" spans="1:5" ht="45.75" thickBot="1" x14ac:dyDescent="0.3">
      <c r="A18" s="8" t="s">
        <v>185</v>
      </c>
      <c r="B18" s="10" t="s">
        <v>186</v>
      </c>
      <c r="C18" s="10" t="s">
        <v>187</v>
      </c>
    </row>
    <row r="19" spans="1:5" ht="15.75" thickBot="1" x14ac:dyDescent="0.3">
      <c r="A19" s="1" t="s">
        <v>40</v>
      </c>
      <c r="B19" s="1" t="s">
        <v>49</v>
      </c>
      <c r="C19" s="28">
        <v>6</v>
      </c>
    </row>
    <row r="20" spans="1:5" ht="15.75" thickBot="1" x14ac:dyDescent="0.3">
      <c r="A20" s="9"/>
      <c r="B20" s="11"/>
      <c r="C20" s="11"/>
    </row>
    <row r="21" spans="1:5" ht="15.75" x14ac:dyDescent="0.3">
      <c r="A21" s="92" t="s">
        <v>188</v>
      </c>
      <c r="B21" s="92"/>
      <c r="C21" s="92"/>
      <c r="D21" s="92"/>
      <c r="E21" s="92"/>
    </row>
    <row r="22" spans="1:5" ht="16.5" thickBot="1" x14ac:dyDescent="0.35">
      <c r="A22" s="6"/>
    </row>
    <row r="23" spans="1:5" ht="51" customHeight="1" thickBot="1" x14ac:dyDescent="0.3">
      <c r="A23" s="8" t="s">
        <v>189</v>
      </c>
      <c r="B23" s="12" t="s">
        <v>190</v>
      </c>
      <c r="C23" s="12" t="s">
        <v>213</v>
      </c>
      <c r="D23" s="12" t="s">
        <v>212</v>
      </c>
      <c r="E23" s="12" t="s">
        <v>191</v>
      </c>
    </row>
    <row r="24" spans="1:5" ht="15.75" thickBot="1" x14ac:dyDescent="0.3">
      <c r="A24" s="18">
        <v>0.6</v>
      </c>
      <c r="B24" s="18"/>
      <c r="C24" s="18">
        <v>0.4</v>
      </c>
      <c r="D24" s="9" t="s">
        <v>192</v>
      </c>
      <c r="E24" s="9" t="s">
        <v>192</v>
      </c>
    </row>
    <row r="25" spans="1:5" ht="15.75" x14ac:dyDescent="0.3">
      <c r="A25" s="6"/>
    </row>
    <row r="26" spans="1:5" ht="15.75" x14ac:dyDescent="0.3">
      <c r="A26" s="92" t="s">
        <v>193</v>
      </c>
      <c r="B26" s="92"/>
      <c r="C26" s="92"/>
      <c r="D26" s="92"/>
      <c r="E26" s="92"/>
    </row>
    <row r="27" spans="1:5" ht="15.75" x14ac:dyDescent="0.3">
      <c r="A27" s="6"/>
    </row>
    <row r="28" spans="1:5" x14ac:dyDescent="0.25">
      <c r="A28" s="97" t="s">
        <v>213</v>
      </c>
      <c r="B28" s="98"/>
      <c r="C28" s="98"/>
      <c r="D28" s="98"/>
      <c r="E28" s="98"/>
    </row>
    <row r="29" spans="1:5" ht="15.75" x14ac:dyDescent="0.3">
      <c r="A29" s="6"/>
    </row>
    <row r="30" spans="1:5" ht="15.75" x14ac:dyDescent="0.3">
      <c r="A30" s="92" t="s">
        <v>194</v>
      </c>
      <c r="B30" s="92"/>
      <c r="C30" s="92"/>
      <c r="D30" s="92"/>
      <c r="E30" s="92"/>
    </row>
    <row r="31" spans="1:5" ht="15.75" x14ac:dyDescent="0.3">
      <c r="A31" s="6"/>
    </row>
    <row r="32" spans="1:5" ht="15.75" x14ac:dyDescent="0.3">
      <c r="A32" s="92" t="s">
        <v>195</v>
      </c>
      <c r="B32" s="92"/>
      <c r="C32" s="92"/>
      <c r="D32" s="92"/>
      <c r="E32" s="92"/>
    </row>
    <row r="33" spans="1:5" ht="15.75" x14ac:dyDescent="0.3">
      <c r="A33" s="6"/>
    </row>
    <row r="34" spans="1:5" ht="15.75" x14ac:dyDescent="0.3">
      <c r="A34" s="92" t="s">
        <v>196</v>
      </c>
      <c r="B34" s="92"/>
      <c r="C34" s="92"/>
      <c r="D34" s="92"/>
      <c r="E34" s="92"/>
    </row>
    <row r="35" spans="1:5" ht="16.5" thickBot="1" x14ac:dyDescent="0.35">
      <c r="A35" s="6"/>
    </row>
    <row r="36" spans="1:5" ht="15.75" thickBot="1" x14ac:dyDescent="0.3">
      <c r="A36" s="8" t="s">
        <v>197</v>
      </c>
      <c r="B36" s="12" t="s">
        <v>198</v>
      </c>
      <c r="C36" s="12" t="s">
        <v>197</v>
      </c>
      <c r="D36" s="12" t="s">
        <v>198</v>
      </c>
    </row>
    <row r="37" spans="1:5" ht="118.5" customHeight="1" thickBot="1" x14ac:dyDescent="0.3">
      <c r="A37" s="14" t="s">
        <v>199</v>
      </c>
      <c r="B37" s="28" t="s">
        <v>297</v>
      </c>
      <c r="C37" s="14" t="s">
        <v>205</v>
      </c>
      <c r="D37" s="28" t="s">
        <v>297</v>
      </c>
    </row>
    <row r="38" spans="1:5" ht="96.75" customHeight="1" thickBot="1" x14ac:dyDescent="0.3">
      <c r="A38" s="14" t="s">
        <v>200</v>
      </c>
      <c r="B38" s="28" t="s">
        <v>297</v>
      </c>
      <c r="C38" s="11" t="s">
        <v>235</v>
      </c>
      <c r="D38" s="28" t="s">
        <v>297</v>
      </c>
    </row>
    <row r="39" spans="1:5" ht="158.25" customHeight="1" thickBot="1" x14ac:dyDescent="0.3">
      <c r="A39" s="14" t="s">
        <v>298</v>
      </c>
      <c r="B39" s="28" t="s">
        <v>297</v>
      </c>
      <c r="C39" s="11" t="s">
        <v>201</v>
      </c>
      <c r="D39" s="28" t="s">
        <v>297</v>
      </c>
    </row>
    <row r="40" spans="1:5" ht="40.5" customHeight="1" thickBot="1" x14ac:dyDescent="0.3">
      <c r="A40" s="14" t="s">
        <v>299</v>
      </c>
      <c r="B40" s="28" t="s">
        <v>297</v>
      </c>
      <c r="C40" s="11" t="s">
        <v>202</v>
      </c>
      <c r="D40" s="28" t="s">
        <v>297</v>
      </c>
    </row>
    <row r="41" spans="1:5" ht="80.25" customHeight="1" thickBot="1" x14ac:dyDescent="0.3">
      <c r="A41" s="14" t="s">
        <v>203</v>
      </c>
      <c r="B41" s="28" t="s">
        <v>297</v>
      </c>
      <c r="C41" s="11" t="s">
        <v>204</v>
      </c>
      <c r="D41" s="28" t="s">
        <v>297</v>
      </c>
    </row>
    <row r="42" spans="1:5" ht="27.75" customHeight="1" x14ac:dyDescent="0.3">
      <c r="A42" s="6" t="s">
        <v>206</v>
      </c>
    </row>
    <row r="43" spans="1:5" ht="16.5" thickBot="1" x14ac:dyDescent="0.35">
      <c r="A43" s="6"/>
    </row>
    <row r="44" spans="1:5" ht="39.75" customHeight="1" thickBot="1" x14ac:dyDescent="0.3">
      <c r="A44" s="8" t="s">
        <v>197</v>
      </c>
      <c r="B44" s="12" t="s">
        <v>207</v>
      </c>
    </row>
    <row r="45" spans="1:5" ht="30.75" thickBot="1" x14ac:dyDescent="0.3">
      <c r="A45" s="9" t="s">
        <v>300</v>
      </c>
      <c r="B45" s="17">
        <v>5</v>
      </c>
    </row>
    <row r="46" spans="1:5" ht="15.75" thickBot="1" x14ac:dyDescent="0.3">
      <c r="A46" s="9" t="s">
        <v>301</v>
      </c>
      <c r="B46" s="17">
        <v>3</v>
      </c>
    </row>
    <row r="47" spans="1:5" ht="15.75" thickBot="1" x14ac:dyDescent="0.3">
      <c r="A47" s="9" t="s">
        <v>302</v>
      </c>
      <c r="B47" s="17">
        <v>3</v>
      </c>
    </row>
    <row r="48" spans="1:5" ht="15.75" thickBot="1" x14ac:dyDescent="0.3">
      <c r="A48" s="9" t="s">
        <v>303</v>
      </c>
      <c r="B48" s="17">
        <v>3</v>
      </c>
    </row>
    <row r="49" spans="1:2" ht="15.75" thickBot="1" x14ac:dyDescent="0.3">
      <c r="A49" s="9" t="s">
        <v>304</v>
      </c>
      <c r="B49" s="17">
        <v>5</v>
      </c>
    </row>
    <row r="50" spans="1:2" ht="30.75" thickBot="1" x14ac:dyDescent="0.3">
      <c r="A50" s="9" t="s">
        <v>208</v>
      </c>
      <c r="B50" s="25">
        <v>5</v>
      </c>
    </row>
    <row r="51" spans="1:2" x14ac:dyDescent="0.25">
      <c r="A51" s="26" t="s">
        <v>305</v>
      </c>
      <c r="B51" s="27">
        <v>3</v>
      </c>
    </row>
    <row r="52" spans="1:2" ht="15.75" x14ac:dyDescent="0.3">
      <c r="A52" s="6"/>
    </row>
    <row r="53" spans="1:2" ht="15.75" x14ac:dyDescent="0.3">
      <c r="A53" s="6" t="s">
        <v>209</v>
      </c>
    </row>
    <row r="54" spans="1:2" ht="16.5" thickBot="1" x14ac:dyDescent="0.35">
      <c r="A54" s="6"/>
    </row>
    <row r="55" spans="1:2" ht="30.75" thickBot="1" x14ac:dyDescent="0.3">
      <c r="A55" s="8" t="s">
        <v>211</v>
      </c>
      <c r="B55" s="12" t="s">
        <v>210</v>
      </c>
    </row>
    <row r="56" spans="1:2" ht="15.75" thickBot="1" x14ac:dyDescent="0.3">
      <c r="A56" s="9">
        <v>10</v>
      </c>
      <c r="B56" s="13">
        <v>27</v>
      </c>
    </row>
    <row r="57" spans="1:2" ht="15.75" x14ac:dyDescent="0.3">
      <c r="A57" s="6"/>
      <c r="B57" t="s">
        <v>313</v>
      </c>
    </row>
    <row r="58" spans="1:2" ht="15.75" x14ac:dyDescent="0.3">
      <c r="A58" s="6"/>
    </row>
    <row r="59" spans="1:2" ht="15.75" x14ac:dyDescent="0.3">
      <c r="A59" s="6"/>
    </row>
  </sheetData>
  <mergeCells count="13">
    <mergeCell ref="B11:E11"/>
    <mergeCell ref="A3:D3"/>
    <mergeCell ref="A6:D6"/>
    <mergeCell ref="A8:E8"/>
    <mergeCell ref="A9:E9"/>
    <mergeCell ref="B10:E10"/>
    <mergeCell ref="A32:E32"/>
    <mergeCell ref="A34:E34"/>
    <mergeCell ref="A13:E13"/>
    <mergeCell ref="A21:E21"/>
    <mergeCell ref="A26:E26"/>
    <mergeCell ref="A28:E28"/>
    <mergeCell ref="A30:E30"/>
  </mergeCells>
  <pageMargins left="0" right="0" top="0" bottom="0"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13" workbookViewId="0">
      <selection activeCell="A31" sqref="A31:XFD31"/>
    </sheetView>
  </sheetViews>
  <sheetFormatPr defaultRowHeight="15" x14ac:dyDescent="0.25"/>
  <cols>
    <col min="1" max="1" width="39.28515625" customWidth="1"/>
    <col min="2" max="2" width="17" customWidth="1"/>
    <col min="3" max="3" width="34.28515625" customWidth="1"/>
    <col min="4" max="4" width="10.42578125" customWidth="1"/>
    <col min="5" max="5" width="15" customWidth="1"/>
  </cols>
  <sheetData>
    <row r="1" spans="1:5" ht="15.75" x14ac:dyDescent="0.3">
      <c r="A1" s="5" t="s">
        <v>172</v>
      </c>
    </row>
    <row r="2" spans="1:5" ht="24" customHeight="1" x14ac:dyDescent="0.3">
      <c r="A2" s="6" t="s">
        <v>173</v>
      </c>
    </row>
    <row r="3" spans="1:5" ht="26.25" customHeight="1" x14ac:dyDescent="0.3">
      <c r="A3" s="93" t="s">
        <v>174</v>
      </c>
      <c r="B3" s="93"/>
      <c r="C3" s="93"/>
      <c r="D3" s="93"/>
    </row>
    <row r="4" spans="1:5" ht="27.75" customHeight="1" x14ac:dyDescent="0.3">
      <c r="A4" s="7" t="s">
        <v>234</v>
      </c>
    </row>
    <row r="5" spans="1:5" ht="27" customHeight="1" x14ac:dyDescent="0.3">
      <c r="A5" s="7" t="s">
        <v>175</v>
      </c>
    </row>
    <row r="6" spans="1:5" ht="28.5" customHeight="1" x14ac:dyDescent="0.25">
      <c r="A6" s="94" t="s">
        <v>75</v>
      </c>
      <c r="B6" s="95"/>
      <c r="C6" s="95"/>
      <c r="D6" s="95"/>
    </row>
    <row r="7" spans="1:5" ht="15.75" x14ac:dyDescent="0.3">
      <c r="A7" s="6"/>
    </row>
    <row r="8" spans="1:5" ht="16.5" customHeight="1" x14ac:dyDescent="0.3">
      <c r="A8" s="7" t="s">
        <v>176</v>
      </c>
    </row>
    <row r="9" spans="1:5" ht="33" customHeight="1" x14ac:dyDescent="0.3">
      <c r="A9" s="93" t="s">
        <v>177</v>
      </c>
      <c r="B9" s="93"/>
      <c r="C9" s="93"/>
      <c r="D9" s="93"/>
      <c r="E9" s="93"/>
    </row>
    <row r="10" spans="1:5" ht="36" customHeight="1" x14ac:dyDescent="0.25">
      <c r="A10" s="15" t="s">
        <v>292</v>
      </c>
      <c r="B10" s="99" t="s">
        <v>156</v>
      </c>
      <c r="C10" s="99"/>
      <c r="D10" s="99"/>
      <c r="E10" s="99"/>
    </row>
    <row r="11" spans="1:5" ht="33.75" customHeight="1" x14ac:dyDescent="0.25">
      <c r="A11" s="15" t="s">
        <v>293</v>
      </c>
      <c r="B11" s="99" t="s">
        <v>127</v>
      </c>
      <c r="C11" s="99"/>
      <c r="D11" s="99"/>
      <c r="E11" s="99"/>
    </row>
    <row r="12" spans="1:5" ht="23.25" customHeight="1" x14ac:dyDescent="0.3">
      <c r="A12" s="6" t="s">
        <v>178</v>
      </c>
    </row>
    <row r="13" spans="1:5" ht="56.25" customHeight="1" x14ac:dyDescent="0.3">
      <c r="A13" s="102" t="s">
        <v>311</v>
      </c>
      <c r="B13" s="102"/>
      <c r="C13" s="102"/>
      <c r="D13" s="102"/>
      <c r="E13" s="102"/>
    </row>
    <row r="14" spans="1:5" ht="282.75" customHeight="1" x14ac:dyDescent="0.25">
      <c r="A14" s="97" t="s">
        <v>310</v>
      </c>
      <c r="B14" s="98"/>
      <c r="C14" s="98"/>
      <c r="D14" s="98"/>
      <c r="E14" s="98"/>
    </row>
    <row r="15" spans="1:5" ht="25.5" customHeight="1" x14ac:dyDescent="0.25">
      <c r="A15" s="97" t="s">
        <v>179</v>
      </c>
      <c r="B15" s="98"/>
      <c r="C15" s="98"/>
      <c r="D15" s="98"/>
      <c r="E15" s="98"/>
    </row>
    <row r="16" spans="1:5" ht="25.5" customHeight="1" x14ac:dyDescent="0.25">
      <c r="A16" s="97" t="s">
        <v>180</v>
      </c>
      <c r="B16" s="98"/>
      <c r="C16" s="98"/>
      <c r="D16" s="98"/>
      <c r="E16" s="98"/>
    </row>
    <row r="17" spans="1:5" ht="24.75" customHeight="1" x14ac:dyDescent="0.25">
      <c r="A17" s="97" t="s">
        <v>181</v>
      </c>
      <c r="B17" s="98"/>
      <c r="C17" s="98"/>
      <c r="D17" s="98"/>
      <c r="E17" s="98"/>
    </row>
    <row r="18" spans="1:5" ht="39.75" customHeight="1" x14ac:dyDescent="0.25">
      <c r="A18" s="97" t="s">
        <v>312</v>
      </c>
      <c r="B18" s="98"/>
      <c r="C18" s="98"/>
      <c r="D18" s="98"/>
      <c r="E18" s="98"/>
    </row>
    <row r="19" spans="1:5" ht="21" customHeight="1" x14ac:dyDescent="0.25">
      <c r="A19" s="97" t="s">
        <v>182</v>
      </c>
      <c r="B19" s="98"/>
      <c r="C19" s="98"/>
      <c r="D19" s="98"/>
      <c r="E19" s="98"/>
    </row>
    <row r="20" spans="1:5" ht="25.5" customHeight="1" x14ac:dyDescent="0.3">
      <c r="A20" s="6" t="s">
        <v>183</v>
      </c>
    </row>
    <row r="21" spans="1:5" x14ac:dyDescent="0.25">
      <c r="A21" s="4">
        <v>471286</v>
      </c>
    </row>
    <row r="22" spans="1:5" ht="15.75" x14ac:dyDescent="0.3">
      <c r="A22" s="6" t="s">
        <v>184</v>
      </c>
    </row>
    <row r="23" spans="1:5" ht="16.5" thickBot="1" x14ac:dyDescent="0.35">
      <c r="A23" s="6"/>
    </row>
    <row r="24" spans="1:5" ht="45.75" thickBot="1" x14ac:dyDescent="0.3">
      <c r="A24" s="8" t="s">
        <v>185</v>
      </c>
      <c r="B24" s="10" t="s">
        <v>186</v>
      </c>
      <c r="C24" s="10" t="s">
        <v>187</v>
      </c>
    </row>
    <row r="25" spans="1:5" ht="15.75" thickBot="1" x14ac:dyDescent="0.3">
      <c r="A25" s="1" t="s">
        <v>40</v>
      </c>
      <c r="B25" s="1" t="s">
        <v>48</v>
      </c>
      <c r="C25" s="11">
        <v>5</v>
      </c>
    </row>
    <row r="26" spans="1:5" ht="15.75" thickBot="1" x14ac:dyDescent="0.3">
      <c r="A26" s="9"/>
      <c r="B26" s="11"/>
      <c r="C26" s="11"/>
    </row>
    <row r="27" spans="1:5" ht="15.75" x14ac:dyDescent="0.3">
      <c r="A27" s="92" t="s">
        <v>188</v>
      </c>
      <c r="B27" s="92"/>
      <c r="C27" s="92"/>
      <c r="D27" s="92"/>
      <c r="E27" s="92"/>
    </row>
    <row r="28" spans="1:5" ht="16.5" thickBot="1" x14ac:dyDescent="0.35">
      <c r="A28" s="6"/>
    </row>
    <row r="29" spans="1:5" ht="51" customHeight="1" thickBot="1" x14ac:dyDescent="0.3">
      <c r="A29" s="8" t="s">
        <v>189</v>
      </c>
      <c r="B29" s="12" t="s">
        <v>190</v>
      </c>
      <c r="C29" s="12" t="s">
        <v>213</v>
      </c>
      <c r="D29" s="12" t="s">
        <v>212</v>
      </c>
      <c r="E29" s="12" t="s">
        <v>191</v>
      </c>
    </row>
    <row r="30" spans="1:5" ht="15.75" thickBot="1" x14ac:dyDescent="0.3">
      <c r="A30" s="18">
        <v>0.6</v>
      </c>
      <c r="B30" s="18"/>
      <c r="C30" s="18">
        <v>0.4</v>
      </c>
      <c r="D30" s="9" t="s">
        <v>192</v>
      </c>
      <c r="E30" s="9" t="s">
        <v>192</v>
      </c>
    </row>
    <row r="31" spans="1:5" ht="24" customHeight="1" x14ac:dyDescent="0.3">
      <c r="A31" s="92" t="s">
        <v>193</v>
      </c>
      <c r="B31" s="92"/>
      <c r="C31" s="92"/>
      <c r="D31" s="92"/>
      <c r="E31" s="92"/>
    </row>
    <row r="32" spans="1:5" ht="15.75" x14ac:dyDescent="0.3">
      <c r="A32" s="6"/>
    </row>
    <row r="33" spans="1:5" x14ac:dyDescent="0.25">
      <c r="A33" s="97" t="s">
        <v>213</v>
      </c>
      <c r="B33" s="98"/>
      <c r="C33" s="98"/>
      <c r="D33" s="98"/>
      <c r="E33" s="98"/>
    </row>
    <row r="34" spans="1:5" ht="15.75" x14ac:dyDescent="0.3">
      <c r="A34" s="6"/>
    </row>
    <row r="35" spans="1:5" ht="15.75" x14ac:dyDescent="0.3">
      <c r="A35" s="92" t="s">
        <v>194</v>
      </c>
      <c r="B35" s="92"/>
      <c r="C35" s="92"/>
      <c r="D35" s="92"/>
      <c r="E35" s="92"/>
    </row>
    <row r="36" spans="1:5" ht="15.75" x14ac:dyDescent="0.3">
      <c r="A36" s="6"/>
    </row>
    <row r="37" spans="1:5" ht="15.75" x14ac:dyDescent="0.3">
      <c r="A37" s="92" t="s">
        <v>195</v>
      </c>
      <c r="B37" s="92"/>
      <c r="C37" s="92"/>
      <c r="D37" s="92"/>
      <c r="E37" s="92"/>
    </row>
    <row r="38" spans="1:5" ht="15.75" x14ac:dyDescent="0.3">
      <c r="A38" s="6"/>
    </row>
    <row r="39" spans="1:5" ht="15.75" x14ac:dyDescent="0.3">
      <c r="A39" s="92" t="s">
        <v>196</v>
      </c>
      <c r="B39" s="92"/>
      <c r="C39" s="92"/>
      <c r="D39" s="92"/>
      <c r="E39" s="92"/>
    </row>
    <row r="40" spans="1:5" ht="16.5" thickBot="1" x14ac:dyDescent="0.35">
      <c r="A40" s="6"/>
    </row>
    <row r="41" spans="1:5" ht="15.75" thickBot="1" x14ac:dyDescent="0.3">
      <c r="A41" s="8" t="s">
        <v>197</v>
      </c>
      <c r="B41" s="12" t="s">
        <v>198</v>
      </c>
      <c r="C41" s="12" t="s">
        <v>197</v>
      </c>
      <c r="D41" s="12" t="s">
        <v>198</v>
      </c>
    </row>
    <row r="42" spans="1:5" ht="118.5" customHeight="1" thickBot="1" x14ac:dyDescent="0.3">
      <c r="A42" s="14" t="s">
        <v>199</v>
      </c>
      <c r="B42" s="28" t="s">
        <v>297</v>
      </c>
      <c r="C42" s="14" t="s">
        <v>205</v>
      </c>
      <c r="D42" s="28" t="s">
        <v>297</v>
      </c>
    </row>
    <row r="43" spans="1:5" ht="96.75" customHeight="1" thickBot="1" x14ac:dyDescent="0.3">
      <c r="A43" s="14" t="s">
        <v>200</v>
      </c>
      <c r="B43" s="28" t="s">
        <v>297</v>
      </c>
      <c r="C43" s="11" t="s">
        <v>235</v>
      </c>
      <c r="D43" s="28" t="s">
        <v>297</v>
      </c>
    </row>
    <row r="44" spans="1:5" ht="158.25" customHeight="1" thickBot="1" x14ac:dyDescent="0.3">
      <c r="A44" s="14" t="s">
        <v>298</v>
      </c>
      <c r="B44" s="28" t="s">
        <v>297</v>
      </c>
      <c r="C44" s="11" t="s">
        <v>201</v>
      </c>
      <c r="D44" s="28" t="s">
        <v>297</v>
      </c>
    </row>
    <row r="45" spans="1:5" ht="40.5" customHeight="1" thickBot="1" x14ac:dyDescent="0.3">
      <c r="A45" s="14" t="s">
        <v>299</v>
      </c>
      <c r="B45" s="28" t="s">
        <v>297</v>
      </c>
      <c r="C45" s="11" t="s">
        <v>202</v>
      </c>
      <c r="D45" s="28" t="s">
        <v>297</v>
      </c>
    </row>
    <row r="46" spans="1:5" ht="80.25" customHeight="1" thickBot="1" x14ac:dyDescent="0.3">
      <c r="A46" s="14" t="s">
        <v>203</v>
      </c>
      <c r="B46" s="28" t="s">
        <v>297</v>
      </c>
      <c r="C46" s="11" t="s">
        <v>204</v>
      </c>
      <c r="D46" s="28" t="s">
        <v>297</v>
      </c>
    </row>
    <row r="47" spans="1:5" ht="27.75" customHeight="1" x14ac:dyDescent="0.3">
      <c r="A47" s="6" t="s">
        <v>206</v>
      </c>
    </row>
    <row r="48" spans="1:5" ht="16.5" thickBot="1" x14ac:dyDescent="0.35">
      <c r="A48" s="6"/>
    </row>
    <row r="49" spans="1:2" ht="39.75" customHeight="1" thickBot="1" x14ac:dyDescent="0.3">
      <c r="A49" s="8" t="s">
        <v>197</v>
      </c>
      <c r="B49" s="12" t="s">
        <v>207</v>
      </c>
    </row>
    <row r="50" spans="1:2" ht="36.75" customHeight="1" thickBot="1" x14ac:dyDescent="0.3">
      <c r="A50" s="9" t="s">
        <v>300</v>
      </c>
      <c r="B50" s="17">
        <v>5</v>
      </c>
    </row>
    <row r="51" spans="1:2" ht="29.25" customHeight="1" thickBot="1" x14ac:dyDescent="0.3">
      <c r="A51" s="9" t="s">
        <v>301</v>
      </c>
      <c r="B51" s="17">
        <v>3</v>
      </c>
    </row>
    <row r="52" spans="1:2" ht="36" customHeight="1" thickBot="1" x14ac:dyDescent="0.3">
      <c r="A52" s="9" t="s">
        <v>302</v>
      </c>
      <c r="B52" s="17">
        <v>3</v>
      </c>
    </row>
    <row r="53" spans="1:2" ht="36" customHeight="1" thickBot="1" x14ac:dyDescent="0.3">
      <c r="A53" s="9" t="s">
        <v>303</v>
      </c>
      <c r="B53" s="17">
        <v>3</v>
      </c>
    </row>
    <row r="54" spans="1:2" ht="36" customHeight="1" thickBot="1" x14ac:dyDescent="0.3">
      <c r="A54" s="9" t="s">
        <v>304</v>
      </c>
      <c r="B54" s="17">
        <v>5</v>
      </c>
    </row>
    <row r="55" spans="1:2" ht="30.75" thickBot="1" x14ac:dyDescent="0.3">
      <c r="A55" s="9" t="s">
        <v>208</v>
      </c>
      <c r="B55" s="25">
        <v>4</v>
      </c>
    </row>
    <row r="56" spans="1:2" x14ac:dyDescent="0.25">
      <c r="A56" s="26" t="s">
        <v>305</v>
      </c>
      <c r="B56" s="27">
        <v>5</v>
      </c>
    </row>
    <row r="57" spans="1:2" ht="15.75" x14ac:dyDescent="0.3">
      <c r="A57" s="6" t="s">
        <v>209</v>
      </c>
    </row>
    <row r="58" spans="1:2" ht="16.5" thickBot="1" x14ac:dyDescent="0.35">
      <c r="A58" s="6"/>
    </row>
    <row r="59" spans="1:2" ht="30.75" thickBot="1" x14ac:dyDescent="0.3">
      <c r="A59" s="8" t="s">
        <v>211</v>
      </c>
      <c r="B59" s="12" t="s">
        <v>210</v>
      </c>
    </row>
    <row r="60" spans="1:2" ht="15.75" thickBot="1" x14ac:dyDescent="0.3">
      <c r="A60" s="29">
        <v>10</v>
      </c>
      <c r="B60" s="28">
        <f>SUM(B50:B56)</f>
        <v>28</v>
      </c>
    </row>
    <row r="61" spans="1:2" ht="15.75" x14ac:dyDescent="0.3">
      <c r="A61" s="6"/>
    </row>
    <row r="62" spans="1:2" ht="15.75" x14ac:dyDescent="0.3">
      <c r="A62" s="6"/>
    </row>
    <row r="63" spans="1:2" ht="15.75" x14ac:dyDescent="0.3">
      <c r="A63" s="6"/>
    </row>
  </sheetData>
  <mergeCells count="18">
    <mergeCell ref="B11:E11"/>
    <mergeCell ref="A3:D3"/>
    <mergeCell ref="A6:D6"/>
    <mergeCell ref="A9:E9"/>
    <mergeCell ref="B10:E10"/>
    <mergeCell ref="A17:E17"/>
    <mergeCell ref="A18:E18"/>
    <mergeCell ref="A19:E19"/>
    <mergeCell ref="A13:E13"/>
    <mergeCell ref="A14:E14"/>
    <mergeCell ref="A15:E15"/>
    <mergeCell ref="A16:E16"/>
    <mergeCell ref="A39:E39"/>
    <mergeCell ref="A27:E27"/>
    <mergeCell ref="A31:E31"/>
    <mergeCell ref="A33:E33"/>
    <mergeCell ref="A35:E35"/>
    <mergeCell ref="A37:E37"/>
  </mergeCells>
  <pageMargins left="0" right="0" top="0" bottom="0" header="0.3" footer="0.3"/>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election activeCell="F16" sqref="F16"/>
    </sheetView>
  </sheetViews>
  <sheetFormatPr defaultRowHeight="15" x14ac:dyDescent="0.25"/>
  <cols>
    <col min="1" max="1" width="39.28515625" customWidth="1"/>
    <col min="2" max="2" width="17" customWidth="1"/>
    <col min="3" max="3" width="34.28515625" customWidth="1"/>
    <col min="4" max="4" width="10.42578125" customWidth="1"/>
    <col min="6" max="6" width="66.140625" customWidth="1"/>
  </cols>
  <sheetData>
    <row r="1" spans="1:5" ht="15.75" x14ac:dyDescent="0.3">
      <c r="A1" s="5" t="s">
        <v>172</v>
      </c>
    </row>
    <row r="2" spans="1:5" ht="24" customHeight="1" x14ac:dyDescent="0.3">
      <c r="A2" s="6" t="s">
        <v>173</v>
      </c>
    </row>
    <row r="3" spans="1:5" ht="26.25" customHeight="1" x14ac:dyDescent="0.3">
      <c r="A3" s="93" t="s">
        <v>174</v>
      </c>
      <c r="B3" s="93"/>
      <c r="C3" s="93"/>
      <c r="D3" s="93"/>
    </row>
    <row r="4" spans="1:5" ht="15.75" x14ac:dyDescent="0.3">
      <c r="A4" s="6"/>
    </row>
    <row r="5" spans="1:5" ht="27.75" customHeight="1" x14ac:dyDescent="0.3">
      <c r="A5" s="7" t="s">
        <v>234</v>
      </c>
    </row>
    <row r="6" spans="1:5" ht="27" customHeight="1" x14ac:dyDescent="0.3">
      <c r="A6" s="7" t="s">
        <v>175</v>
      </c>
    </row>
    <row r="7" spans="1:5" ht="28.5" customHeight="1" x14ac:dyDescent="0.25">
      <c r="A7" s="94" t="s">
        <v>53</v>
      </c>
      <c r="B7" s="95"/>
      <c r="C7" s="95"/>
      <c r="D7" s="95"/>
    </row>
    <row r="8" spans="1:5" ht="15.75" x14ac:dyDescent="0.3">
      <c r="A8" s="6"/>
    </row>
    <row r="9" spans="1:5" ht="16.5" customHeight="1" x14ac:dyDescent="0.3">
      <c r="A9" s="7" t="s">
        <v>176</v>
      </c>
    </row>
    <row r="10" spans="1:5" ht="36" customHeight="1" x14ac:dyDescent="0.25">
      <c r="A10" s="97" t="s">
        <v>309</v>
      </c>
      <c r="B10" s="98"/>
      <c r="C10" s="98"/>
      <c r="D10" s="98"/>
      <c r="E10" s="98"/>
    </row>
    <row r="11" spans="1:5" ht="33" customHeight="1" x14ac:dyDescent="0.3">
      <c r="A11" s="106" t="s">
        <v>177</v>
      </c>
      <c r="B11" s="106"/>
      <c r="C11" s="106"/>
      <c r="D11" s="106"/>
      <c r="E11" s="106"/>
    </row>
    <row r="12" spans="1:5" ht="36" customHeight="1" x14ac:dyDescent="0.25">
      <c r="A12" s="15" t="s">
        <v>292</v>
      </c>
      <c r="B12" s="107" t="s">
        <v>161</v>
      </c>
      <c r="C12" s="108"/>
      <c r="D12" s="108"/>
      <c r="E12" s="109"/>
    </row>
    <row r="13" spans="1:5" ht="33.75" customHeight="1" x14ac:dyDescent="0.25">
      <c r="A13" s="15" t="s">
        <v>293</v>
      </c>
      <c r="B13" s="103" t="s">
        <v>157</v>
      </c>
      <c r="C13" s="104"/>
      <c r="D13" s="104"/>
      <c r="E13" s="105"/>
    </row>
    <row r="14" spans="1:5" ht="13.5" customHeight="1" x14ac:dyDescent="0.25">
      <c r="A14" s="97"/>
      <c r="B14" s="98"/>
      <c r="C14" s="98"/>
      <c r="D14" s="98"/>
      <c r="E14" s="98"/>
    </row>
    <row r="15" spans="1:5" ht="23.25" customHeight="1" x14ac:dyDescent="0.3">
      <c r="A15" s="6" t="s">
        <v>178</v>
      </c>
    </row>
    <row r="16" spans="1:5" ht="84" customHeight="1" x14ac:dyDescent="0.3">
      <c r="A16" s="102" t="s">
        <v>315</v>
      </c>
      <c r="B16" s="102"/>
      <c r="C16" s="102"/>
      <c r="D16" s="102"/>
      <c r="E16" s="102"/>
    </row>
    <row r="17" spans="1:5" ht="30.75" customHeight="1" x14ac:dyDescent="0.25">
      <c r="A17" s="97" t="s">
        <v>179</v>
      </c>
      <c r="B17" s="98"/>
      <c r="C17" s="98"/>
      <c r="D17" s="98"/>
      <c r="E17" s="98"/>
    </row>
    <row r="18" spans="1:5" ht="31.5" customHeight="1" x14ac:dyDescent="0.25">
      <c r="A18" s="97" t="s">
        <v>314</v>
      </c>
      <c r="B18" s="98"/>
      <c r="C18" s="98"/>
      <c r="D18" s="98"/>
      <c r="E18" s="98"/>
    </row>
    <row r="19" spans="1:5" ht="34.5" customHeight="1" x14ac:dyDescent="0.25">
      <c r="A19" s="97" t="s">
        <v>181</v>
      </c>
      <c r="B19" s="98"/>
      <c r="C19" s="98"/>
      <c r="D19" s="98"/>
      <c r="E19" s="98"/>
    </row>
    <row r="20" spans="1:5" ht="39.75" customHeight="1" x14ac:dyDescent="0.25">
      <c r="A20" s="97" t="s">
        <v>312</v>
      </c>
      <c r="B20" s="98"/>
      <c r="C20" s="98"/>
      <c r="D20" s="98"/>
      <c r="E20" s="98"/>
    </row>
    <row r="21" spans="1:5" ht="30.75" customHeight="1" x14ac:dyDescent="0.25">
      <c r="A21" s="97" t="s">
        <v>182</v>
      </c>
      <c r="B21" s="98"/>
      <c r="C21" s="98"/>
      <c r="D21" s="98"/>
      <c r="E21" s="98"/>
    </row>
    <row r="22" spans="1:5" ht="15.75" x14ac:dyDescent="0.3">
      <c r="A22" s="6" t="s">
        <v>183</v>
      </c>
    </row>
    <row r="23" spans="1:5" x14ac:dyDescent="0.25">
      <c r="A23" s="16">
        <v>1300000</v>
      </c>
    </row>
    <row r="24" spans="1:5" ht="15.75" x14ac:dyDescent="0.3">
      <c r="A24" s="6" t="s">
        <v>184</v>
      </c>
    </row>
    <row r="25" spans="1:5" ht="16.5" thickBot="1" x14ac:dyDescent="0.35">
      <c r="A25" s="6"/>
    </row>
    <row r="26" spans="1:5" ht="45.75" thickBot="1" x14ac:dyDescent="0.3">
      <c r="A26" s="8" t="s">
        <v>185</v>
      </c>
      <c r="B26" s="10" t="s">
        <v>186</v>
      </c>
      <c r="C26" s="10" t="s">
        <v>187</v>
      </c>
    </row>
    <row r="27" spans="1:5" ht="15.75" thickBot="1" x14ac:dyDescent="0.3">
      <c r="A27" s="2" t="s">
        <v>40</v>
      </c>
      <c r="B27" s="2" t="s">
        <v>49</v>
      </c>
      <c r="C27" s="11">
        <v>6</v>
      </c>
    </row>
    <row r="28" spans="1:5" ht="15.75" thickBot="1" x14ac:dyDescent="0.3">
      <c r="A28" s="9"/>
      <c r="B28" s="11"/>
      <c r="C28" s="11"/>
    </row>
    <row r="29" spans="1:5" ht="15.75" x14ac:dyDescent="0.3">
      <c r="A29" s="92" t="s">
        <v>188</v>
      </c>
      <c r="B29" s="92"/>
      <c r="C29" s="92"/>
      <c r="D29" s="92"/>
      <c r="E29" s="92"/>
    </row>
    <row r="30" spans="1:5" ht="16.5" thickBot="1" x14ac:dyDescent="0.35">
      <c r="A30" s="6"/>
    </row>
    <row r="31" spans="1:5" ht="51" customHeight="1" thickBot="1" x14ac:dyDescent="0.3">
      <c r="A31" s="8" t="s">
        <v>189</v>
      </c>
      <c r="B31" s="12" t="s">
        <v>190</v>
      </c>
      <c r="C31" s="12" t="s">
        <v>213</v>
      </c>
      <c r="D31" s="12" t="s">
        <v>212</v>
      </c>
      <c r="E31" s="12" t="s">
        <v>191</v>
      </c>
    </row>
    <row r="32" spans="1:5" ht="15.75" thickBot="1" x14ac:dyDescent="0.3">
      <c r="A32" s="18">
        <v>0.53</v>
      </c>
      <c r="B32" s="18"/>
      <c r="C32" s="18">
        <v>0.47</v>
      </c>
      <c r="D32" s="9" t="s">
        <v>192</v>
      </c>
      <c r="E32" s="9" t="s">
        <v>192</v>
      </c>
    </row>
    <row r="33" spans="1:5" ht="15.75" x14ac:dyDescent="0.3">
      <c r="A33" s="6"/>
    </row>
    <row r="34" spans="1:5" ht="15.75" x14ac:dyDescent="0.3">
      <c r="A34" s="92" t="s">
        <v>193</v>
      </c>
      <c r="B34" s="92"/>
      <c r="C34" s="92"/>
      <c r="D34" s="92"/>
      <c r="E34" s="92"/>
    </row>
    <row r="35" spans="1:5" ht="15.75" x14ac:dyDescent="0.3">
      <c r="A35" s="6"/>
    </row>
    <row r="36" spans="1:5" x14ac:dyDescent="0.25">
      <c r="A36" s="97" t="s">
        <v>213</v>
      </c>
      <c r="B36" s="98"/>
      <c r="C36" s="98"/>
      <c r="D36" s="98"/>
      <c r="E36" s="98"/>
    </row>
    <row r="37" spans="1:5" ht="15.75" x14ac:dyDescent="0.3">
      <c r="A37" s="6"/>
    </row>
    <row r="38" spans="1:5" ht="15.75" x14ac:dyDescent="0.3">
      <c r="A38" s="92" t="s">
        <v>194</v>
      </c>
      <c r="B38" s="92"/>
      <c r="C38" s="92"/>
      <c r="D38" s="92"/>
      <c r="E38" s="92"/>
    </row>
    <row r="39" spans="1:5" ht="15.75" x14ac:dyDescent="0.3">
      <c r="A39" s="6"/>
    </row>
    <row r="40" spans="1:5" ht="15.75" x14ac:dyDescent="0.3">
      <c r="A40" s="92" t="s">
        <v>195</v>
      </c>
      <c r="B40" s="92"/>
      <c r="C40" s="92"/>
      <c r="D40" s="92"/>
      <c r="E40" s="92"/>
    </row>
    <row r="41" spans="1:5" ht="15.75" x14ac:dyDescent="0.3">
      <c r="A41" s="6"/>
    </row>
    <row r="42" spans="1:5" ht="15.75" x14ac:dyDescent="0.3">
      <c r="A42" s="92" t="s">
        <v>196</v>
      </c>
      <c r="B42" s="92"/>
      <c r="C42" s="92"/>
      <c r="D42" s="92"/>
      <c r="E42" s="92"/>
    </row>
    <row r="43" spans="1:5" ht="16.5" thickBot="1" x14ac:dyDescent="0.35">
      <c r="A43" s="6"/>
    </row>
    <row r="44" spans="1:5" ht="15.75" thickBot="1" x14ac:dyDescent="0.3">
      <c r="A44" s="8" t="s">
        <v>197</v>
      </c>
      <c r="B44" s="12" t="s">
        <v>198</v>
      </c>
      <c r="C44" s="12" t="s">
        <v>197</v>
      </c>
      <c r="D44" s="12" t="s">
        <v>198</v>
      </c>
    </row>
    <row r="45" spans="1:5" ht="118.5" customHeight="1" thickBot="1" x14ac:dyDescent="0.3">
      <c r="A45" s="14" t="s">
        <v>199</v>
      </c>
      <c r="B45" s="28" t="s">
        <v>297</v>
      </c>
      <c r="C45" s="14" t="s">
        <v>205</v>
      </c>
      <c r="D45" s="28" t="s">
        <v>297</v>
      </c>
    </row>
    <row r="46" spans="1:5" ht="96.75" customHeight="1" thickBot="1" x14ac:dyDescent="0.3">
      <c r="A46" s="14" t="s">
        <v>200</v>
      </c>
      <c r="B46" s="28" t="s">
        <v>297</v>
      </c>
      <c r="C46" s="11" t="s">
        <v>235</v>
      </c>
      <c r="D46" s="28" t="s">
        <v>297</v>
      </c>
    </row>
    <row r="47" spans="1:5" ht="158.25" customHeight="1" thickBot="1" x14ac:dyDescent="0.3">
      <c r="A47" s="14" t="s">
        <v>298</v>
      </c>
      <c r="B47" s="28" t="s">
        <v>297</v>
      </c>
      <c r="C47" s="30" t="s">
        <v>201</v>
      </c>
      <c r="D47" s="28" t="s">
        <v>297</v>
      </c>
    </row>
    <row r="48" spans="1:5" ht="45.75" thickBot="1" x14ac:dyDescent="0.3">
      <c r="A48" s="14" t="s">
        <v>299</v>
      </c>
      <c r="B48" s="28" t="s">
        <v>297</v>
      </c>
      <c r="C48" s="11" t="s">
        <v>202</v>
      </c>
      <c r="D48" s="28" t="s">
        <v>297</v>
      </c>
    </row>
    <row r="49" spans="1:4" ht="75.75" thickBot="1" x14ac:dyDescent="0.3">
      <c r="A49" s="14" t="s">
        <v>203</v>
      </c>
      <c r="B49" s="28" t="s">
        <v>297</v>
      </c>
      <c r="C49" s="11" t="s">
        <v>204</v>
      </c>
      <c r="D49" s="28" t="s">
        <v>297</v>
      </c>
    </row>
    <row r="50" spans="1:4" ht="15.75" x14ac:dyDescent="0.3">
      <c r="A50" s="6" t="s">
        <v>206</v>
      </c>
    </row>
    <row r="51" spans="1:4" ht="16.5" thickBot="1" x14ac:dyDescent="0.35">
      <c r="A51" s="6"/>
    </row>
    <row r="52" spans="1:4" ht="30.75" thickBot="1" x14ac:dyDescent="0.3">
      <c r="A52" s="8" t="s">
        <v>197</v>
      </c>
      <c r="B52" s="12" t="s">
        <v>207</v>
      </c>
    </row>
    <row r="53" spans="1:4" ht="30.75" thickBot="1" x14ac:dyDescent="0.3">
      <c r="A53" s="9" t="s">
        <v>300</v>
      </c>
      <c r="B53" s="17">
        <v>5</v>
      </c>
    </row>
    <row r="54" spans="1:4" ht="15.75" thickBot="1" x14ac:dyDescent="0.3">
      <c r="A54" s="9" t="s">
        <v>301</v>
      </c>
      <c r="B54" s="17">
        <v>3</v>
      </c>
    </row>
    <row r="55" spans="1:4" ht="15.75" thickBot="1" x14ac:dyDescent="0.3">
      <c r="A55" s="9" t="s">
        <v>302</v>
      </c>
      <c r="B55" s="17">
        <v>3</v>
      </c>
    </row>
    <row r="56" spans="1:4" ht="15.75" thickBot="1" x14ac:dyDescent="0.3">
      <c r="A56" s="9" t="s">
        <v>303</v>
      </c>
      <c r="B56" s="17">
        <v>3</v>
      </c>
    </row>
    <row r="57" spans="1:4" ht="15.75" thickBot="1" x14ac:dyDescent="0.3">
      <c r="A57" s="9" t="s">
        <v>304</v>
      </c>
      <c r="B57" s="17">
        <v>5</v>
      </c>
    </row>
    <row r="58" spans="1:4" ht="30.75" thickBot="1" x14ac:dyDescent="0.3">
      <c r="A58" s="9" t="s">
        <v>208</v>
      </c>
      <c r="B58" s="25">
        <v>4</v>
      </c>
    </row>
    <row r="59" spans="1:4" x14ac:dyDescent="0.25">
      <c r="A59" s="26" t="s">
        <v>305</v>
      </c>
      <c r="B59" s="27">
        <v>4</v>
      </c>
    </row>
    <row r="60" spans="1:4" ht="15.75" x14ac:dyDescent="0.3">
      <c r="A60" s="6" t="s">
        <v>209</v>
      </c>
    </row>
    <row r="61" spans="1:4" ht="16.5" thickBot="1" x14ac:dyDescent="0.35">
      <c r="A61" s="6"/>
    </row>
    <row r="62" spans="1:4" ht="30.75" thickBot="1" x14ac:dyDescent="0.3">
      <c r="A62" s="31" t="s">
        <v>211</v>
      </c>
      <c r="B62" s="32" t="s">
        <v>210</v>
      </c>
    </row>
    <row r="63" spans="1:4" ht="15.75" thickBot="1" x14ac:dyDescent="0.3">
      <c r="A63" s="29">
        <v>10</v>
      </c>
      <c r="B63" s="28">
        <f>SUM(B53:B59)</f>
        <v>27</v>
      </c>
    </row>
    <row r="64" spans="1:4" ht="15.75" x14ac:dyDescent="0.3">
      <c r="A64" s="6"/>
    </row>
    <row r="65" spans="1:1" ht="15.75" x14ac:dyDescent="0.3">
      <c r="A65" s="6"/>
    </row>
    <row r="66" spans="1:1" ht="15.75" x14ac:dyDescent="0.3">
      <c r="A66" s="6"/>
    </row>
  </sheetData>
  <mergeCells count="19">
    <mergeCell ref="B13:E13"/>
    <mergeCell ref="A3:D3"/>
    <mergeCell ref="A7:D7"/>
    <mergeCell ref="A10:E10"/>
    <mergeCell ref="A11:E11"/>
    <mergeCell ref="B12:E12"/>
    <mergeCell ref="A14:E14"/>
    <mergeCell ref="A16:E16"/>
    <mergeCell ref="A17:E17"/>
    <mergeCell ref="A18:E18"/>
    <mergeCell ref="A19:E19"/>
    <mergeCell ref="A20:E20"/>
    <mergeCell ref="A42:E42"/>
    <mergeCell ref="A21:E21"/>
    <mergeCell ref="A29:E29"/>
    <mergeCell ref="A34:E34"/>
    <mergeCell ref="A36:E36"/>
    <mergeCell ref="A38:E38"/>
    <mergeCell ref="A40:E40"/>
  </mergeCells>
  <pageMargins left="0" right="0" top="0" bottom="0"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სამოქმედო გეგმა</vt:lpstr>
      <vt:lpstr>პროექტი 1</vt:lpstr>
      <vt:lpstr>პროექტი 2</vt:lpstr>
      <vt:lpstr>პროექტი 3</vt:lpstr>
      <vt:lpstr>პროექტი 4</vt:lpstr>
      <vt:lpstr>პროექტი 5</vt:lpstr>
      <vt:lpstr>პროექტი 6</vt:lpstr>
      <vt:lpstr>'პროექტი 1'!_GoBack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2018-11-19T07:21:28Z</dcterms:modified>
</cp:coreProperties>
</file>